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oecd-my.sharepoint.com/personal/margaux_vincent_oecd_org/Documents/Bureau/"/>
    </mc:Choice>
  </mc:AlternateContent>
  <xr:revisionPtr revIDLastSave="0" documentId="8_{A84B0F47-CDCE-423E-BD9D-30D30957BCAE}" xr6:coauthVersionLast="47" xr6:coauthVersionMax="47" xr10:uidLastSave="{00000000-0000-0000-0000-000000000000}"/>
  <bookViews>
    <workbookView xWindow="28680" yWindow="-120" windowWidth="29040" windowHeight="15720" tabRatio="694" xr2:uid="{3041A413-E14A-410B-AB7E-9EBA76CAB9A3}"/>
  </bookViews>
  <sheets>
    <sheet name="Introduction" sheetId="3" r:id="rId1"/>
    <sheet name="Aperçu général" sheetId="2" r:id="rId2"/>
    <sheet name="Projets" sheetId="4" r:id="rId3"/>
    <sheet name="Sources" sheetId="5" r:id="rId4"/>
    <sheet name="Management" sheetId="1" r:id="rId5"/>
  </sheets>
  <definedNames>
    <definedName name="_xlnm._FilterDatabase" localSheetId="2" hidden="1">Projets!$A$2:$U$2</definedName>
    <definedName name="Autres">Management!$B$39</definedName>
    <definedName name="Corps_Européen_de_Solidarité">Management!$B$19:$B$21</definedName>
    <definedName name="Erasmus">Management!$B$16:$B$18</definedName>
    <definedName name="Europe_Créative">Management!$B$13:$B$15</definedName>
    <definedName name="FEAMPA">Management!$B$27:$B$31</definedName>
    <definedName name="Horizon_Europe">Management!$B$3:$B$5</definedName>
    <definedName name="Invest_EU">Management!$B$22:$B$26</definedName>
    <definedName name="LIFE">Management!$B$6:$B$9</definedName>
    <definedName name="Marché_Unique">Management!$B$32:$B$34</definedName>
    <definedName name="MIE">Management!$B$10:$B$12</definedName>
    <definedName name="Tableau_de_bord_LIFE____Dashboard__géré_par_l_agence_CINEA__avec_la_possibilité_de_filtrer_par_région__NUTS_2___types_de_bénéficiaires__volets_de_financements__etc.">Sources!$B$5:$B$7</definedName>
    <definedName name="UE_pour_la_Santé">Management!$B$35:$B$38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2" l="1"/>
  <c r="D14" i="2"/>
  <c r="C14" i="2"/>
  <c r="B14" i="2"/>
  <c r="E13" i="2"/>
  <c r="D13" i="2"/>
  <c r="C13" i="2"/>
  <c r="B13" i="2"/>
  <c r="E12" i="2"/>
  <c r="D12" i="2"/>
  <c r="C12" i="2"/>
  <c r="B12" i="2"/>
  <c r="E11" i="2"/>
  <c r="D11" i="2"/>
  <c r="C11" i="2"/>
  <c r="B11" i="2"/>
  <c r="E10" i="2"/>
  <c r="D10" i="2"/>
  <c r="C10" i="2"/>
  <c r="B10" i="2"/>
  <c r="E9" i="2"/>
  <c r="D9" i="2"/>
  <c r="C9" i="2"/>
  <c r="B9" i="2"/>
  <c r="E8" i="2"/>
  <c r="D8" i="2"/>
  <c r="C8" i="2"/>
  <c r="B8" i="2"/>
  <c r="E7" i="2"/>
  <c r="D7" i="2"/>
  <c r="C7" i="2"/>
  <c r="B7" i="2"/>
  <c r="E6" i="2"/>
  <c r="D6" i="2"/>
  <c r="C6" i="2"/>
  <c r="B6" i="2"/>
  <c r="E5" i="2"/>
  <c r="D5" i="2"/>
  <c r="C5" i="2"/>
  <c r="B5" i="2"/>
  <c r="E15" i="2"/>
  <c r="C15" i="2"/>
  <c r="D15" i="2"/>
  <c r="B15" i="2"/>
  <c r="U41" i="4"/>
  <c r="U42" i="4"/>
  <c r="U43" i="4"/>
  <c r="U44" i="4"/>
  <c r="U45" i="4"/>
  <c r="U46" i="4"/>
  <c r="U47" i="4"/>
  <c r="U48" i="4"/>
  <c r="U49" i="4"/>
  <c r="U50" i="4"/>
  <c r="U51" i="4"/>
  <c r="U52" i="4"/>
  <c r="U53" i="4"/>
  <c r="U54" i="4"/>
  <c r="U55" i="4"/>
  <c r="U56" i="4"/>
  <c r="U57" i="4"/>
  <c r="U58" i="4"/>
  <c r="U59" i="4"/>
  <c r="U60" i="4"/>
  <c r="U61" i="4"/>
  <c r="U62" i="4"/>
  <c r="U63" i="4"/>
  <c r="U64" i="4"/>
  <c r="U65" i="4"/>
  <c r="U66" i="4"/>
  <c r="U67" i="4"/>
  <c r="U68" i="4"/>
  <c r="U69" i="4"/>
  <c r="U70" i="4"/>
  <c r="U71" i="4"/>
  <c r="U72" i="4"/>
  <c r="U73" i="4"/>
  <c r="U74" i="4"/>
  <c r="U75" i="4"/>
  <c r="U76" i="4"/>
  <c r="U77" i="4"/>
  <c r="U78" i="4"/>
  <c r="U79" i="4"/>
  <c r="U80" i="4"/>
  <c r="U81" i="4"/>
  <c r="U82" i="4"/>
  <c r="U83" i="4"/>
  <c r="U84" i="4"/>
  <c r="U85" i="4"/>
  <c r="U86" i="4"/>
  <c r="U87" i="4"/>
  <c r="U88" i="4"/>
  <c r="U89" i="4"/>
  <c r="U90" i="4"/>
  <c r="U91" i="4"/>
  <c r="U92" i="4"/>
  <c r="U93" i="4"/>
  <c r="U94" i="4"/>
  <c r="U95" i="4"/>
  <c r="U96" i="4"/>
  <c r="U97" i="4"/>
  <c r="U98" i="4"/>
  <c r="U3" i="4"/>
  <c r="U4" i="4"/>
  <c r="U5" i="4"/>
  <c r="U6" i="4"/>
  <c r="U7" i="4"/>
  <c r="U8" i="4"/>
  <c r="U9" i="4"/>
  <c r="U10" i="4"/>
  <c r="U11" i="4"/>
  <c r="U12" i="4"/>
  <c r="U13" i="4"/>
  <c r="U14" i="4"/>
  <c r="U15" i="4"/>
  <c r="U16" i="4"/>
  <c r="U17" i="4"/>
  <c r="U18" i="4"/>
  <c r="U19" i="4"/>
  <c r="U20" i="4"/>
  <c r="U21" i="4"/>
  <c r="U22" i="4"/>
  <c r="U23" i="4"/>
  <c r="U24" i="4"/>
  <c r="U25" i="4"/>
  <c r="U26" i="4"/>
  <c r="U27" i="4"/>
  <c r="U28" i="4"/>
  <c r="U29" i="4"/>
  <c r="U30" i="4"/>
  <c r="U31" i="4"/>
  <c r="U32" i="4"/>
  <c r="U33" i="4"/>
  <c r="U34" i="4"/>
  <c r="U35" i="4"/>
  <c r="U36" i="4"/>
  <c r="U37" i="4"/>
  <c r="U38" i="4"/>
  <c r="U39" i="4"/>
  <c r="U40" i="4"/>
  <c r="F13" i="2" l="1"/>
  <c r="F10" i="2"/>
  <c r="F15" i="2"/>
  <c r="F14" i="2"/>
  <c r="F12" i="2"/>
  <c r="F11" i="2"/>
  <c r="B17" i="2"/>
  <c r="F9" i="2"/>
  <c r="D17" i="2"/>
  <c r="E17" i="2"/>
  <c r="C17" i="2"/>
  <c r="F6" i="2"/>
  <c r="F8" i="2"/>
  <c r="F7" i="2"/>
  <c r="F17" i="2" l="1"/>
  <c r="F5" i="2"/>
</calcChain>
</file>

<file path=xl/sharedStrings.xml><?xml version="1.0" encoding="utf-8"?>
<sst xmlns="http://schemas.openxmlformats.org/spreadsheetml/2006/main" count="586" uniqueCount="166">
  <si>
    <t>Grille de suivi de la participation des porteurs de projets RUP aux PGDI</t>
  </si>
  <si>
    <t>Contexte et objectifs</t>
  </si>
  <si>
    <t>Le projet « Pour une meilleure mobilisation des programmes en gestion directe et indirecte dans les régions ultrapériphériques françaises (RUP) » vise à accroître la participation des six RUP françaises – La Réunion, Mayotte, la Guyane, la Guadeloupe, la Martinique et Saint-Martin – aux programmes en gestion directe et indirecte (PGDI) de l'Union Européenne (UE). 
Ce projet est mis en œuvre par l'OCDE en 2024-2025, en coopération avec la Commission européenne, pour le compte de la Direction Générale des Outre-mer (DGOM), et financé par l'Union Européenne via l'instrument d’appui technique.</t>
  </si>
  <si>
    <t xml:space="preserve">Cette grille de collecte a été développée pour palier le constat du manque d'une base de données régionalisées exhaustives sur la participation des acteurs des RUP françaises aux programmes de l'UE en gestion directe et indirecte. 
Elle est conçue pour être utilisée par les chargés de mission PGDI au sein des RUP (collectivités et préfectures), pour répertorier les projets en cours de rédaction, soumis, acceptés et refusés dans leur territoire, afin de soutenir au mieux les porteurs de projet potentiels, par exemple en les mettant en contacts avec d'autres candidats. Ce tableau a aussi pour objectif de servir de base d'échange entre les chargés de mission des différentes RUP et la DGOM lors de leurs réunions au sujet des programmes européens. </t>
  </si>
  <si>
    <r>
      <rPr>
        <b/>
        <sz val="12"/>
        <rFont val="Aptos Narrow"/>
        <family val="2"/>
        <scheme val="minor"/>
      </rPr>
      <t>Instructions</t>
    </r>
    <r>
      <rPr>
        <sz val="12"/>
        <rFont val="Aptos Narrow"/>
        <family val="2"/>
        <scheme val="minor"/>
      </rPr>
      <t xml:space="preserve">
Cette grille peut être remplie suivant deux temporalités: 
- "au fil de l'eau", à chaque fois qu'un porteur de projet contacte la région (collectivité ou préfecture) au sujet d'un PGDI - ou à chaque fois qu'un service de la collectivité postule directement en interne.
- de manière systématique, par exemple tous les semestres, à l'initiative du chargé de mission, en faisant une veille par programme (voir les liens dans l'onglet "Sources"), en simultané avec les calendriers de résultats des appels à projets.</t>
    </r>
  </si>
  <si>
    <r>
      <t xml:space="preserve">Cette grille est composée de quatre sections:
</t>
    </r>
    <r>
      <rPr>
        <b/>
        <sz val="12"/>
        <color rgb="FFFFC000"/>
        <rFont val="Aptos Narrow"/>
        <family val="2"/>
        <scheme val="minor"/>
      </rPr>
      <t>Aperçu général</t>
    </r>
    <r>
      <rPr>
        <sz val="12"/>
        <color rgb="FFFFC000"/>
        <rFont val="Aptos Narrow"/>
        <family val="2"/>
        <scheme val="minor"/>
      </rPr>
      <t xml:space="preserve"> </t>
    </r>
    <r>
      <rPr>
        <sz val="12"/>
        <color rgb="FF000000"/>
        <rFont val="Aptos Narrow"/>
        <family val="2"/>
        <scheme val="minor"/>
      </rPr>
      <t xml:space="preserve">: Cet onglet fournit un aperçu d'ensemble du nombre de projets soumis, acceptés/refusés et du taux de succès par programmes, ainsi que les montants correspondants. </t>
    </r>
  </si>
  <si>
    <r>
      <rPr>
        <b/>
        <sz val="12"/>
        <color theme="4" tint="0.39997558519241921"/>
        <rFont val="Aptos Narrow"/>
        <family val="2"/>
        <scheme val="minor"/>
      </rPr>
      <t>Projets</t>
    </r>
    <r>
      <rPr>
        <sz val="12"/>
        <color theme="4" tint="0.39997558519241921"/>
        <rFont val="Aptos Narrow"/>
        <family val="2"/>
        <scheme val="minor"/>
      </rPr>
      <t xml:space="preserve"> :</t>
    </r>
    <r>
      <rPr>
        <sz val="12"/>
        <color theme="1"/>
        <rFont val="Aptos Narrow"/>
        <family val="2"/>
        <scheme val="minor"/>
      </rPr>
      <t xml:space="preserve"> Cet onglet permet de répertorier l'ensemble des projets impliquant des acteurs de la région, y compris des informations sur la description générale du projet, les partenaires, le montage financier, et le statut du projet. </t>
    </r>
  </si>
  <si>
    <r>
      <rPr>
        <b/>
        <sz val="12"/>
        <color rgb="FFBE5014"/>
        <rFont val="Aptos Narrow"/>
      </rPr>
      <t>Sources:</t>
    </r>
    <r>
      <rPr>
        <sz val="12"/>
        <color rgb="FFBE5014"/>
        <rFont val="Aptos Narrow"/>
      </rPr>
      <t xml:space="preserve"> </t>
    </r>
    <r>
      <rPr>
        <sz val="12"/>
        <color rgb="FF000000"/>
        <rFont val="Aptos Narrow"/>
      </rPr>
      <t xml:space="preserve">Cet onglet fournit des liens et contacts utiles pour s'informer sur les projets existants, notamment à travers les bases de données et tableaux de bord des agences exécutives de la Commission Européenne, qui fournissent des données régionalisées mais souvent non exhaustives sur les projets soumis et/ou acceptés, et à travers les Points de Contact Nationaux.
Il est aussi conseillé de faire des recherches plus approfondies - en ligne et auprès des acteurs du territoire, type OFB, CCI, etc - pour être informés de l'ensemble des projets en cours. 
Les chargés de mission PGDI sont invités à </t>
    </r>
    <r>
      <rPr>
        <u/>
        <sz val="12"/>
        <color rgb="FF000000"/>
        <rFont val="Aptos Narrow"/>
      </rPr>
      <t>ajouter toute nouvelle source pertinente</t>
    </r>
    <r>
      <rPr>
        <sz val="12"/>
        <color rgb="FF000000"/>
        <rFont val="Aptos Narrow"/>
      </rPr>
      <t xml:space="preserve"> au fil de l'eau, afin de faciliter le suivi en cas de changement de poste et de nouveau recrutement.  
</t>
    </r>
  </si>
  <si>
    <r>
      <rPr>
        <b/>
        <sz val="12"/>
        <color rgb="FF782170"/>
        <rFont val="Aptos Narrow"/>
      </rPr>
      <t>Management:</t>
    </r>
    <r>
      <rPr>
        <sz val="12"/>
        <color rgb="FF782170"/>
        <rFont val="Aptos Narrow"/>
      </rPr>
      <t xml:space="preserve"> </t>
    </r>
    <r>
      <rPr>
        <sz val="12"/>
        <color rgb="FF000000"/>
        <rFont val="Aptos Narrow"/>
      </rPr>
      <t>Cet onglet peut être utilisé par les chargés de mission pour modifier la grille et l'adapter à leurs besoins, par exemple en ajoutant des programmes ou sous-programmes. Les changements seront visibles dans les options sélectionnables dans la section "Projets".</t>
    </r>
  </si>
  <si>
    <r>
      <rPr>
        <sz val="12"/>
        <color rgb="FF000000"/>
        <rFont val="Aptos Narrow"/>
        <scheme val="minor"/>
      </rPr>
      <t>Pour plus d'informations sur les</t>
    </r>
    <r>
      <rPr>
        <b/>
        <sz val="12"/>
        <color rgb="FF000000"/>
        <rFont val="Aptos Narrow"/>
        <scheme val="minor"/>
      </rPr>
      <t xml:space="preserve"> travaux de l'OCDE sur le développement régional</t>
    </r>
    <r>
      <rPr>
        <sz val="12"/>
        <color rgb="FF000000"/>
        <rFont val="Aptos Narrow"/>
        <scheme val="minor"/>
      </rPr>
      <t>, veuillez consulter :</t>
    </r>
  </si>
  <si>
    <t>https://www.oecd.org/fr/themes/developpement-regional.html</t>
  </si>
  <si>
    <t xml:space="preserve">Région : Martinique </t>
  </si>
  <si>
    <t>Période : 2021-2027</t>
  </si>
  <si>
    <r>
      <t xml:space="preserve">Date de dernière mise à jour: </t>
    </r>
    <r>
      <rPr>
        <b/>
        <sz val="10"/>
        <color rgb="FFFF0000"/>
        <rFont val="Arial Narrow"/>
        <family val="2"/>
      </rPr>
      <t>XX / XX / XXXX</t>
    </r>
  </si>
  <si>
    <t>Programmes et sous-programmes</t>
  </si>
  <si>
    <t xml:space="preserve">Total de projets soumis </t>
  </si>
  <si>
    <t>Montant des projets soumis</t>
  </si>
  <si>
    <t>Total des projets acceptés</t>
  </si>
  <si>
    <t xml:space="preserve">Montant des projets acceptés </t>
  </si>
  <si>
    <t xml:space="preserve">Taux de succès </t>
  </si>
  <si>
    <t>Horizon Europe</t>
  </si>
  <si>
    <t>L’instrument financier pour l’Environnement (LIFE)</t>
  </si>
  <si>
    <t>Mécanisme pour l’interconnexion en Europe</t>
  </si>
  <si>
    <t>Europe Créative</t>
  </si>
  <si>
    <t>Erasmus+</t>
  </si>
  <si>
    <t>Corps Européen de Solidarité</t>
  </si>
  <si>
    <t>Invest EU</t>
  </si>
  <si>
    <t>FEAMPA (partie en gestion directe)</t>
  </si>
  <si>
    <t>Marché unique</t>
  </si>
  <si>
    <t>L'UE pour la santé</t>
  </si>
  <si>
    <t>Autres</t>
  </si>
  <si>
    <t xml:space="preserve">TOTAL </t>
  </si>
  <si>
    <t>Programme et sous-programme</t>
  </si>
  <si>
    <t>Statut et suivi</t>
  </si>
  <si>
    <t>Participant</t>
  </si>
  <si>
    <t>Montage financier</t>
  </si>
  <si>
    <t>Remarques</t>
  </si>
  <si>
    <t>Nom du projet</t>
  </si>
  <si>
    <t>Programme</t>
  </si>
  <si>
    <t>Sous-programme</t>
  </si>
  <si>
    <r>
      <t xml:space="preserve">Description </t>
    </r>
    <r>
      <rPr>
        <sz val="10"/>
        <color theme="1"/>
        <rFont val="Arial Narrow"/>
        <family val="2"/>
      </rPr>
      <t>(objectifs, actions) 
Ajouter un lien si possible</t>
    </r>
  </si>
  <si>
    <t xml:space="preserve">Statut </t>
  </si>
  <si>
    <t>Date de de soumission</t>
  </si>
  <si>
    <t>N° d'identification</t>
  </si>
  <si>
    <t>Score d'évaluation</t>
  </si>
  <si>
    <t>Date de début</t>
  </si>
  <si>
    <t>Date de fin</t>
  </si>
  <si>
    <t>Raisons en cas d'échec (si pertinent)</t>
  </si>
  <si>
    <t>Porteur de projet issu de la région</t>
  </si>
  <si>
    <r>
      <t xml:space="preserve">Contact </t>
    </r>
    <r>
      <rPr>
        <sz val="10"/>
        <color theme="1"/>
        <rFont val="Arial Narrow"/>
        <family val="2"/>
      </rPr>
      <t>(email/Tel)</t>
    </r>
  </si>
  <si>
    <t>Coordinateur (Oui/Non)</t>
  </si>
  <si>
    <r>
      <t xml:space="preserve">Appui externe pour le montage de projet: Oui / Non
</t>
    </r>
    <r>
      <rPr>
        <sz val="10"/>
        <color theme="1"/>
        <rFont val="Arial Narrow"/>
        <family val="2"/>
      </rPr>
      <t>(Indiquer le nom de la structure, le cas échéant)</t>
    </r>
  </si>
  <si>
    <t>Autres partenaires</t>
  </si>
  <si>
    <t>Coût total du projet</t>
  </si>
  <si>
    <t>Co-financement UE pour le projet total</t>
  </si>
  <si>
    <t>Montant pour le porteur de projet en Martinique</t>
  </si>
  <si>
    <t>Besoin de co-financement hors-UE pour le porteur Martiniquais (montant)</t>
  </si>
  <si>
    <t>% des partenaires Martiniquais dans le montant total</t>
  </si>
  <si>
    <t>Choisir le programme</t>
  </si>
  <si>
    <t>Choisir le sous-programme</t>
  </si>
  <si>
    <t>Définir le statut</t>
  </si>
  <si>
    <t>Oui/Non</t>
  </si>
  <si>
    <t xml:space="preserve">Tableau de bord Horizon Europe: "Dashboard" géré par l'agence CINEA, avec la possibilité de filtrer par région (NUTS 2), types de bénéficiaires, sous-programmes et clusters, entre autres. Le tableau de bord permet des comparaison entre régions, et avec la moyenne nationale et la moyenne européenne. </t>
  </si>
  <si>
    <t>https://ec.europa.eu/info/funding-tenders/opportunities/portal/screen/opportunities/horizon-dashboard</t>
  </si>
  <si>
    <t xml:space="preserve">Plateforme Horizon Europe: Plateforme non centralisée, remplie sur base volontaire. </t>
  </si>
  <si>
    <t>https://ec.europa.eu/info/funding-tenders/opportunities/portal/screen/opportunities/horizon-results-platform/search?isExactMatch=false&amp;order=DESC&amp;pageNumber=1&amp;pageSize=50&amp;sortBy=publicationDate</t>
  </si>
  <si>
    <t>Base de données CORDIS: Fournit des informations détaillées par projets passés et en cours, y compris les contacts des partenaires</t>
  </si>
  <si>
    <t>https://cordis.europa.eu/search?q=contenttype%3D%27project%27%20AND%20frameworkProgramme%3D%27HORIZON%27&amp;p=1&amp;num=10&amp;srt=Relevance:decreasing</t>
  </si>
  <si>
    <t>Le réseau des PCN en France pour le programme Horizon est piloté par le ministère de l’Enseignement supérieur et de la recherche.</t>
  </si>
  <si>
    <t>https://www.horizon-europe.gouv.fr</t>
  </si>
  <si>
    <t xml:space="preserve">Tableau de bord LIFE:  "Dashboard" géré par l'agence CINEA, avec la possibilité de filtrer par région (NUTS 2), types de bénéficiaires, volets de financements, etc. 
</t>
  </si>
  <si>
    <t>https://dashboard.tech.ec.europa.eu/qs_digit_dashboard_mt/public/sense/app/8298c020-48a6-4b84-91f4-f6f2665c0f99/overview</t>
  </si>
  <si>
    <t>BESTLIFE2030</t>
  </si>
  <si>
    <t>https://bestlife2030.org/fr/nos-projets-plan/</t>
  </si>
  <si>
    <t>Base de données publique des projets LIFE</t>
  </si>
  <si>
    <t>https://webgate.ec.europa.eu/life/publicWebsite/search</t>
  </si>
  <si>
    <t xml:space="preserve">Le réseau des PCN en France pour le programme LIFE est piloté par le Ministère de la transition écologique et de la Cohésion des territoires (MTECT). Les 5 PCN sont répartis entre trois directions :  
- Le sous-programme Nature et biodiversité : suivi par la MTECT/DGALN/DEB (2 PCN) 
- Le sous-programme Économie circulaire et qualité de vie, suivi par la MTECT/SG/DAEI (1 PCN) 
- Les sous-programme Atténuation du changement climatique et adaptation et Transition énergétique propre, suivis par le MTECT/DGEC (1 PCN) </t>
  </si>
  <si>
    <t>lifeplusfrance@developpement-durable.gouv.fr </t>
  </si>
  <si>
    <t xml:space="preserve">	MIE Volet transports</t>
  </si>
  <si>
    <t xml:space="preserve">Tableau de bord MIE Transport  "Dashboard" géré par l'agence CINEA, avec la possibilité de filtrer par région (NUTS 2), types de bénéficiaires, volets de financements, etc. 
</t>
  </si>
  <si>
    <t>https://webgate.ec.europa.eu/dashboard/sense/app/a429734c-ebed-4cf8-afe1-cd9c75f14032/sheet/d2820200-d4d9-4a26-b23b-58e323c803c2/state/analysis</t>
  </si>
  <si>
    <t>Les deux PCN en France pour le volet transport font partie du Ministère de la transition écologique (Direction des Infrastructures, des transports et des mobilités)</t>
  </si>
  <si>
    <t>https://www.ecologie.gouv.fr/politiques-publiques/mecanisme-linterconnexion-europe-transports-mie-t#:~:text=Le%20M%C3%A9canisme%20pour%20l%27interconnexion,les%20infrastructures%20au%20niveau%20europ%C3%A9en.</t>
  </si>
  <si>
    <t xml:space="preserve">MIE Volet numérique </t>
  </si>
  <si>
    <t>Inventaire des projets sur le site de la Commission Européenne</t>
  </si>
  <si>
    <t>https://digital-strategy.ec.europa.eu/en/related-content?topic=107&amp;type=15</t>
  </si>
  <si>
    <t>Le PCN pour le volet numérique fait partie du pôle numérique internationale de la Direction générale des entreprises du Ministère de l'Économie</t>
  </si>
  <si>
    <t xml:space="preserve">https://hadea.ec.europa.eu/programmes/connecting-europe-facility_en?prefLang=fr   </t>
  </si>
  <si>
    <t>Erasmus +</t>
  </si>
  <si>
    <t>Base de données de la Commission Européenne « Erasmus + »: La plateforme des résultats des projets Erasmus + est une base de données européenne qui donne accès aux descriptions, résultats et contacts de tous les projets financés par le programme Erasmus + (2014-2020). Il est aussi possible d'y retrouver certains projets financés par le Programme d'Education et de Formation Tout au Long de la Vie (2007-2013) pour les secteurs de l'éducation, de l'enseignement et de la formation professionnels, de le jeunesse et du sport.</t>
  </si>
  <si>
    <t>https://erasmus-plus.ec.europa.eu/projects/search/?page=1&amp;sort=&amp;domain=eplus2021&amp;view=list&amp;map=false&amp;searchType=projects</t>
  </si>
  <si>
    <t>Agence Erasmus + Éducation et Formation de Bordeaux : Mathilde Begrand, Responsable du pôle Enseignement supérieur au sein du Département Promotion, et Clémence Gordon, Responsable du KA2 au sein du Département Contrôle et évaluation des projets.
Ministère de l’enseignement supérieur et de la recherche: Rosaly Datchi suit le volet Alliances européennes</t>
  </si>
  <si>
    <t>mathilde.begrand@agence-erasmus.fr  ;
rosaly.datchi@recherche.gouv.fr</t>
  </si>
  <si>
    <t>Base de données de la Commission Européenne « Corps Européen de Solidarité » (Données régionalisées seulement à partir de 2020)</t>
  </si>
  <si>
    <t>https://youth.europa.eu/solidarity/projects/</t>
  </si>
  <si>
    <t>Agence Erasmus + Jeunesse et Sport de Paris /Agence du service civique</t>
  </si>
  <si>
    <t xml:space="preserve">ces-information@service-civique.gouv.fr  
+33 9 74 48 18 40  
</t>
  </si>
  <si>
    <t xml:space="preserve">Tableau de bord FEAMPA géré par l'agence CINEA, avec la possibilité de filtrer par région (NUTS 2), types de bénéficiaires, volets de financements, etc. 
</t>
  </si>
  <si>
    <t>https://dashboard.tech.ec.europa.eu/qs_digit_dashboard_mt/public/sense/app/c3c15145-227a-4b39-8061-a9ca049a4f13/sheet/d2820200-d4d9-4a26-b23b-58e323c803c2/state/analysis</t>
  </si>
  <si>
    <t xml:space="preserve">Secrétariat d'État de la Mer et ministère de l’Agriculture et de la Souveraineté alimentaire:
NB: il n’existe pas de PCN dédié à la partie en gestion directe du FEAMPA à ce jour, mais les PCN sont mobilisés sur la partie en gestion partagée.  </t>
  </si>
  <si>
    <t>isabelle.louis@agriculture.gouv.fr
cecile.danneels@agriculture.gouv.fr
ingrid.beauseigneur@agriculture.gouv.fr</t>
  </si>
  <si>
    <t>Tableau de bord (Agence EISMEA), alimenté uniquement pour la période 2014-2020 pour le programme COSME.</t>
  </si>
  <si>
    <t>https://cosme-datahub.eismea.eu/</t>
  </si>
  <si>
    <t>Le programme n’a pas de PCN mais un représentant français issue de la Direction Générale des Entreprises participe au comité de programme du marché intérieur (SMP/PMU) pour le volet "compétitivité des PME" : Benjamin Lacroix,Chargé de mission financements européens, Direction Générale des Entreprises, Mission de l’action européenne et internationale.</t>
  </si>
  <si>
    <t xml:space="preserve">benjamin.lacroix@finance.gouv.fr   </t>
  </si>
  <si>
    <t>Le volet Erasmus pour Jeunes Entrepreneurs bénéficie de points de contact dédiés</t>
  </si>
  <si>
    <t xml:space="preserve">https://www.erasmus-entrepreneurs.eu/page.php?cid=05&amp;pid=018&amp;ctr=FR&amp;country=France </t>
  </si>
  <si>
    <t>Pas de base de données en ligne. Le Relais Culture Europe est le bureau Europe Créative pour la France, en charge d’aider toute structure qui souhaite mobilise ce fond</t>
  </si>
  <si>
    <t xml:space="preserve">https://relais-culture-europe.eu/ </t>
  </si>
  <si>
    <t>Pas de base de données disponible en ligne. Le Ministère de la Santé et de la Prévention fait office de point de contact: Anne-Sophie Gernez, Point Focal National pour EU4Health, DGS-MAEI-MTSS</t>
  </si>
  <si>
    <t>anne-sophie.gernez@sante.gouv.fr</t>
  </si>
  <si>
    <t>Programmes</t>
  </si>
  <si>
    <t>Sous-programmes</t>
  </si>
  <si>
    <t>Statut</t>
  </si>
  <si>
    <t>Horizon_Europe</t>
  </si>
  <si>
    <t>HE : Pilier 2 « Problématiques mondiales et compétitivité industrielle européenne »</t>
  </si>
  <si>
    <t>En cours de préparation</t>
  </si>
  <si>
    <t>HE : Pilier transversal « Élargir la participation et renforcer l’espace européen de la recherche »</t>
  </si>
  <si>
    <t>Abandonné</t>
  </si>
  <si>
    <t>HE : Autres</t>
  </si>
  <si>
    <t>Soumis</t>
  </si>
  <si>
    <t>LIFE</t>
  </si>
  <si>
    <t xml:space="preserve">LIFE : Domaine Environnement </t>
  </si>
  <si>
    <t>Accepté</t>
  </si>
  <si>
    <t>LIFE : Domaine Action pour le climat</t>
  </si>
  <si>
    <t>Refusé</t>
  </si>
  <si>
    <t>LIFE : Autres</t>
  </si>
  <si>
    <t>LIFE : BESTLIFE2030</t>
  </si>
  <si>
    <t>MIE</t>
  </si>
  <si>
    <t>MIE : Volet transports</t>
  </si>
  <si>
    <t>MIE : Volet énergie</t>
  </si>
  <si>
    <t xml:space="preserve">MIE : Volet numérique </t>
  </si>
  <si>
    <t>Europe_Créative</t>
  </si>
  <si>
    <t>Creative : Volet culture</t>
  </si>
  <si>
    <t>Creative : Volet média</t>
  </si>
  <si>
    <t>Creative : Volet transectoriel</t>
  </si>
  <si>
    <t>Erasmus</t>
  </si>
  <si>
    <t>Erasmus+ : mobilité à des fins d’éducation &amp; formation des individus (tous sous-programmes)</t>
  </si>
  <si>
    <t xml:space="preserve">Erasmus+ : coopération entre organisations et établissements </t>
  </si>
  <si>
    <t>Erasmus+ : Autres</t>
  </si>
  <si>
    <t>Corps_Européen_de_Solidarité</t>
  </si>
  <si>
    <t>CES : Volet « participation des jeunes à des activités de solidarité »</t>
  </si>
  <si>
    <t>CES : Volet « participation des jeunes à des activités de solidarité dans le domaine de l’aide humanitaire »</t>
  </si>
  <si>
    <t>CES : Autres</t>
  </si>
  <si>
    <t>Invest_EU</t>
  </si>
  <si>
    <t>Invest EU: Soutenir les opérations de financement et d’investissement liées aux infrastructures durables</t>
  </si>
  <si>
    <t>Invest EU: Soutenir les opérations de financement/investissement liées à la R&amp;I, et la numérisation</t>
  </si>
  <si>
    <t>Invest EU: Renforcer l’accessibilité et la disponibilité des financements pour PME</t>
  </si>
  <si>
    <t>Invest EU: Améliorer l’accessibilité et la disponibilité des microfinancements et des financements pour l’ESS</t>
  </si>
  <si>
    <t>Invest EU: Autres</t>
  </si>
  <si>
    <t>FEAMPA</t>
  </si>
  <si>
    <t>FEAMPA Priorité 1 : favoriser une pêche durable, la restauration et la conservation des ressources biologiques aquatiques</t>
  </si>
  <si>
    <t>FEAMPA Priorité 2 : encourager les activités aquacoles durables, la transformation/commercialisation des produits de la pêche et aquaculture</t>
  </si>
  <si>
    <t>FEAMPA Priorité 3 : permettre une économie bleue durable dans les zones côtières, insulaires et intérieures</t>
  </si>
  <si>
    <t>FEAMPA Priorité 4 : renforcer la gouvernance internationale des océans, que les mers &amp; océans soient sûrs, sécurisés, propres et gérés de manière durable</t>
  </si>
  <si>
    <t>FEAMPA Autres</t>
  </si>
  <si>
    <t>Marché_Unique</t>
  </si>
  <si>
    <t>Marché Unique Objectif spécifique B : renforcer la compétitivité et la viabilité des PME</t>
  </si>
  <si>
    <t>Marché Unique Objectif spécifique E : contribuer à garantir un niveau élevé de santé et de sécurité pour les êtres humains, les animaux et les végétaux dans le secteur des végétaux, des animaux, des denrées alimentaires et des aliments pour animaux</t>
  </si>
  <si>
    <t>Marché Unique : Autres</t>
  </si>
  <si>
    <t>UE_pour_la_Santé</t>
  </si>
  <si>
    <t>UE pour la Santé: Soutenir les actions de prévention des maladies, de promotion de la santé et d’intervention sur les déterminants de la santé</t>
  </si>
  <si>
    <t xml:space="preserve">UE pour la Santé : Renforcer l’utilisation et la réutilisation des données de santé pour les soins, la recherche et l’innovation, promouvoir l’adoption d’outils et de services numériques </t>
  </si>
  <si>
    <t>UE pour la Santé : Améliorer l’accès à des soins de santé et services de soins connexes de qualité</t>
  </si>
  <si>
    <t>UE pour la Santé : Autres</t>
  </si>
  <si>
    <t>UE pour la Santé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</si>
</sst>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33" x14ac:knownFonts="1">
    <font>
      <sz val="11"/>
      <color theme="1"/>
      <name val="Aptos Narrow"/>
      <family val="2"/>
      <scheme val="minor"/>
    </font>
    <font>
      <sz val="10"/>
      <color theme="1"/>
      <name val="Arial"/>
      <family val="2"/>
    </font>
    <font>
      <b/>
      <sz val="10"/>
      <color theme="1"/>
      <name val="Arial Narrow"/>
      <family val="2"/>
    </font>
    <font>
      <sz val="10"/>
      <color theme="1"/>
      <name val="Arial Narrow"/>
      <family val="2"/>
    </font>
    <font>
      <b/>
      <sz val="10"/>
      <color rgb="FFFF0000"/>
      <name val="Arial Narrow"/>
      <family val="2"/>
    </font>
    <font>
      <sz val="11"/>
      <color theme="1"/>
      <name val="Aptos Narrow"/>
      <family val="2"/>
      <scheme val="minor"/>
    </font>
    <font>
      <b/>
      <sz val="10"/>
      <name val="Arial Narrow"/>
      <family val="2"/>
    </font>
    <font>
      <u/>
      <sz val="11"/>
      <color theme="10"/>
      <name val="Aptos Narrow"/>
      <family val="2"/>
      <scheme val="minor"/>
    </font>
    <font>
      <sz val="11"/>
      <color theme="1"/>
      <name val="Arial Narrow"/>
      <family val="2"/>
    </font>
    <font>
      <sz val="10"/>
      <color rgb="FF000000"/>
      <name val="Arial Narrow"/>
      <family val="2"/>
    </font>
    <font>
      <b/>
      <sz val="12"/>
      <color theme="1"/>
      <name val="Aptos Narrow"/>
      <family val="2"/>
      <scheme val="minor"/>
    </font>
    <font>
      <sz val="12"/>
      <name val="Aptos Narrow"/>
      <family val="2"/>
      <scheme val="minor"/>
    </font>
    <font>
      <sz val="12"/>
      <color theme="1"/>
      <name val="Aptos Narrow"/>
      <family val="2"/>
      <scheme val="minor"/>
    </font>
    <font>
      <b/>
      <sz val="11"/>
      <color theme="1"/>
      <name val="Aptos Narrow"/>
      <family val="2"/>
      <scheme val="minor"/>
    </font>
    <font>
      <u/>
      <sz val="10"/>
      <color rgb="FF0070C0"/>
      <name val="Arial Narrow"/>
      <family val="2"/>
    </font>
    <font>
      <sz val="10"/>
      <color rgb="FF0070C0"/>
      <name val="Arial Narrow"/>
      <family val="2"/>
    </font>
    <font>
      <b/>
      <sz val="12"/>
      <color rgb="FF000000"/>
      <name val="Aptos Narrow"/>
      <family val="2"/>
      <scheme val="minor"/>
    </font>
    <font>
      <sz val="12"/>
      <color rgb="FF000000"/>
      <name val="Aptos Narrow"/>
      <family val="2"/>
      <scheme val="minor"/>
    </font>
    <font>
      <b/>
      <sz val="12"/>
      <color rgb="FFFFC000"/>
      <name val="Aptos Narrow"/>
      <family val="2"/>
      <scheme val="minor"/>
    </font>
    <font>
      <sz val="12"/>
      <color rgb="FFFFC000"/>
      <name val="Aptos Narrow"/>
      <family val="2"/>
      <scheme val="minor"/>
    </font>
    <font>
      <b/>
      <sz val="12"/>
      <color theme="4" tint="0.39997558519241921"/>
      <name val="Aptos Narrow"/>
      <family val="2"/>
      <scheme val="minor"/>
    </font>
    <font>
      <sz val="12"/>
      <color theme="4" tint="0.39997558519241921"/>
      <name val="Aptos Narrow"/>
      <family val="2"/>
      <scheme val="minor"/>
    </font>
    <font>
      <b/>
      <sz val="18"/>
      <color theme="0"/>
      <name val="Aptos Narrow"/>
      <family val="2"/>
      <scheme val="minor"/>
    </font>
    <font>
      <b/>
      <sz val="12"/>
      <name val="Aptos Narrow"/>
      <family val="2"/>
      <scheme val="minor"/>
    </font>
    <font>
      <b/>
      <sz val="12"/>
      <color rgb="FFBE5014"/>
      <name val="Aptos Narrow"/>
    </font>
    <font>
      <sz val="12"/>
      <color rgb="FFBE5014"/>
      <name val="Aptos Narrow"/>
    </font>
    <font>
      <sz val="12"/>
      <color rgb="FF000000"/>
      <name val="Aptos Narrow"/>
    </font>
    <font>
      <u/>
      <sz val="12"/>
      <color rgb="FF000000"/>
      <name val="Aptos Narrow"/>
    </font>
    <font>
      <sz val="12"/>
      <color theme="1"/>
      <name val="Aptos Narrow"/>
    </font>
    <font>
      <b/>
      <sz val="12"/>
      <color rgb="FF782170"/>
      <name val="Aptos Narrow"/>
    </font>
    <font>
      <sz val="12"/>
      <color rgb="FF782170"/>
      <name val="Aptos Narrow"/>
    </font>
    <font>
      <sz val="12"/>
      <color rgb="FF000000"/>
      <name val="Aptos Narrow"/>
      <scheme val="minor"/>
    </font>
    <font>
      <b/>
      <sz val="12"/>
      <color rgb="FF000000"/>
      <name val="Aptos Narrow"/>
      <scheme val="minor"/>
    </font>
  </fonts>
  <fills count="9">
    <fill>
      <patternFill patternType="none"/>
    </fill>
    <fill>
      <patternFill patternType="gray125"/>
    </fill>
    <fill>
      <patternFill patternType="solid">
        <fgColor theme="3" tint="0.749992370372631"/>
        <bgColor indexed="64"/>
      </patternFill>
    </fill>
    <fill>
      <patternFill patternType="solid">
        <fgColor theme="3" tint="0.89999084444715716"/>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3"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44" fontId="5" fillId="0" borderId="0" applyFont="0" applyFill="0" applyBorder="0" applyAlignment="0" applyProtection="0"/>
    <xf numFmtId="0" fontId="7" fillId="0" borderId="0" applyNumberFormat="0" applyFill="0" applyBorder="0" applyAlignment="0" applyProtection="0"/>
    <xf numFmtId="9" fontId="5" fillId="0" borderId="0" applyFont="0" applyFill="0" applyBorder="0" applyAlignment="0" applyProtection="0"/>
  </cellStyleXfs>
  <cellXfs count="72">
    <xf numFmtId="0" fontId="0" fillId="0" borderId="0" xfId="0"/>
    <xf numFmtId="0" fontId="2" fillId="3" borderId="1" xfId="1" applyFont="1" applyFill="1" applyBorder="1" applyAlignment="1">
      <alignment horizontal="center" vertical="center" wrapText="1"/>
    </xf>
    <xf numFmtId="0" fontId="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xf>
    <xf numFmtId="0" fontId="0" fillId="6" borderId="0" xfId="0" applyFill="1"/>
    <xf numFmtId="0" fontId="0" fillId="6" borderId="0" xfId="0" applyFill="1" applyAlignment="1">
      <alignment vertical="center"/>
    </xf>
    <xf numFmtId="0" fontId="2" fillId="6" borderId="0" xfId="1" applyFont="1" applyFill="1"/>
    <xf numFmtId="0" fontId="3" fillId="6" borderId="0" xfId="1" applyFont="1" applyFill="1"/>
    <xf numFmtId="0" fontId="2" fillId="3" borderId="1" xfId="0" applyFont="1" applyFill="1" applyBorder="1" applyAlignment="1">
      <alignment horizontal="left" vertical="center"/>
    </xf>
    <xf numFmtId="0" fontId="2" fillId="3" borderId="1" xfId="1" applyFont="1" applyFill="1" applyBorder="1" applyAlignment="1">
      <alignment horizontal="left" vertical="center" wrapText="1"/>
    </xf>
    <xf numFmtId="0" fontId="3" fillId="0" borderId="1" xfId="1" applyFont="1" applyBorder="1" applyAlignment="1">
      <alignment horizontal="left" vertical="center" wrapText="1"/>
    </xf>
    <xf numFmtId="0" fontId="3" fillId="0" borderId="1" xfId="0" applyFont="1" applyBorder="1" applyAlignment="1">
      <alignment horizontal="left" vertical="center"/>
    </xf>
    <xf numFmtId="0" fontId="3" fillId="0" borderId="1" xfId="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vertical="center"/>
    </xf>
    <xf numFmtId="0" fontId="8" fillId="0" borderId="1" xfId="0" applyFont="1" applyBorder="1" applyAlignment="1">
      <alignment horizontal="left" vertical="center"/>
    </xf>
    <xf numFmtId="0" fontId="2" fillId="6" borderId="0" xfId="0" applyFont="1" applyFill="1" applyAlignment="1">
      <alignment horizontal="left" vertical="center"/>
    </xf>
    <xf numFmtId="0" fontId="3" fillId="6" borderId="1" xfId="0" applyFont="1" applyFill="1" applyBorder="1" applyAlignment="1">
      <alignment horizontal="left" vertical="center"/>
    </xf>
    <xf numFmtId="0" fontId="3" fillId="6" borderId="1" xfId="1" applyFont="1" applyFill="1" applyBorder="1" applyAlignment="1">
      <alignment horizontal="left" vertical="center" wrapText="1"/>
    </xf>
    <xf numFmtId="0" fontId="2" fillId="5" borderId="0" xfId="1" applyFont="1" applyFill="1"/>
    <xf numFmtId="0" fontId="2" fillId="5" borderId="1" xfId="1" applyFont="1" applyFill="1" applyBorder="1"/>
    <xf numFmtId="0" fontId="0" fillId="5" borderId="1" xfId="0" applyFill="1" applyBorder="1"/>
    <xf numFmtId="0" fontId="2" fillId="5" borderId="1" xfId="1" applyFont="1" applyFill="1" applyBorder="1" applyAlignment="1">
      <alignment vertical="center"/>
    </xf>
    <xf numFmtId="0" fontId="2" fillId="2" borderId="1" xfId="1" applyFont="1" applyFill="1" applyBorder="1" applyAlignment="1">
      <alignment vertical="center"/>
    </xf>
    <xf numFmtId="0" fontId="2" fillId="7" borderId="0" xfId="1" applyFont="1" applyFill="1"/>
    <xf numFmtId="0" fontId="0" fillId="7" borderId="0" xfId="0" applyFill="1"/>
    <xf numFmtId="0" fontId="0" fillId="7" borderId="1" xfId="0" applyFill="1" applyBorder="1"/>
    <xf numFmtId="0" fontId="8" fillId="0" borderId="0" xfId="0" applyFont="1" applyAlignment="1">
      <alignment horizontal="left" vertical="center" wrapText="1"/>
    </xf>
    <xf numFmtId="0" fontId="2" fillId="0" borderId="0" xfId="1" applyFont="1" applyAlignment="1">
      <alignment horizontal="left" vertical="center" wrapText="1"/>
    </xf>
    <xf numFmtId="0" fontId="3" fillId="0" borderId="0" xfId="0" applyFont="1" applyAlignment="1">
      <alignment horizontal="left" vertical="center" wrapText="1"/>
    </xf>
    <xf numFmtId="0" fontId="15" fillId="0" borderId="0" xfId="0" applyFont="1" applyAlignment="1">
      <alignment horizontal="left" vertical="center" wrapText="1"/>
    </xf>
    <xf numFmtId="0" fontId="3" fillId="0" borderId="1" xfId="0" applyFont="1" applyBorder="1" applyAlignment="1">
      <alignment horizontal="left" vertical="center" wrapText="1"/>
    </xf>
    <xf numFmtId="0" fontId="14" fillId="0" borderId="1" xfId="3" applyFont="1" applyFill="1" applyBorder="1" applyAlignment="1">
      <alignment horizontal="left" vertical="center" wrapText="1"/>
    </xf>
    <xf numFmtId="0" fontId="10" fillId="6" borderId="0" xfId="0" applyFont="1" applyFill="1" applyAlignment="1">
      <alignment vertical="center" wrapText="1"/>
    </xf>
    <xf numFmtId="0" fontId="12" fillId="6" borderId="0" xfId="0" applyFont="1" applyFill="1" applyAlignment="1">
      <alignment wrapText="1"/>
    </xf>
    <xf numFmtId="0" fontId="12" fillId="6" borderId="0" xfId="0" applyFont="1" applyFill="1" applyAlignment="1">
      <alignment vertical="center" wrapText="1"/>
    </xf>
    <xf numFmtId="0" fontId="11" fillId="6" borderId="0" xfId="3" applyFont="1" applyFill="1" applyBorder="1" applyAlignment="1">
      <alignment vertical="center" wrapText="1"/>
    </xf>
    <xf numFmtId="0" fontId="3" fillId="0" borderId="1" xfId="1" applyFont="1" applyBorder="1" applyAlignment="1">
      <alignment vertical="center"/>
    </xf>
    <xf numFmtId="164" fontId="0" fillId="5" borderId="1" xfId="4" applyNumberFormat="1" applyFont="1" applyFill="1" applyBorder="1"/>
    <xf numFmtId="44" fontId="0" fillId="5" borderId="1" xfId="0" applyNumberFormat="1" applyFill="1" applyBorder="1"/>
    <xf numFmtId="0" fontId="16" fillId="6" borderId="0" xfId="0" applyFont="1" applyFill="1" applyAlignment="1">
      <alignment vertical="top" wrapText="1"/>
    </xf>
    <xf numFmtId="0" fontId="3" fillId="6" borderId="1" xfId="0" applyFont="1" applyFill="1" applyBorder="1" applyAlignment="1">
      <alignment vertical="center"/>
    </xf>
    <xf numFmtId="0" fontId="3" fillId="0" borderId="1" xfId="0" applyFont="1" applyBorder="1" applyAlignment="1">
      <alignment vertical="center"/>
    </xf>
    <xf numFmtId="0" fontId="2" fillId="3" borderId="2" xfId="1" applyFont="1" applyFill="1" applyBorder="1" applyAlignment="1">
      <alignment horizontal="center" vertical="center" wrapText="1"/>
    </xf>
    <xf numFmtId="0" fontId="22" fillId="4" borderId="0" xfId="0" applyFont="1" applyFill="1" applyAlignment="1">
      <alignment horizontal="center" vertical="center"/>
    </xf>
    <xf numFmtId="0" fontId="28" fillId="6" borderId="0" xfId="0" applyFont="1" applyFill="1" applyAlignment="1">
      <alignment vertical="top" wrapText="1"/>
    </xf>
    <xf numFmtId="0" fontId="7" fillId="6" borderId="0" xfId="3" applyFill="1" applyBorder="1" applyAlignment="1">
      <alignment vertical="center" wrapText="1"/>
    </xf>
    <xf numFmtId="0" fontId="31" fillId="6" borderId="0" xfId="0" applyFont="1" applyFill="1" applyAlignment="1">
      <alignment vertical="center" wrapText="1"/>
    </xf>
    <xf numFmtId="0" fontId="2" fillId="0" borderId="0" xfId="1" applyFont="1" applyAlignment="1">
      <alignment wrapText="1"/>
    </xf>
    <xf numFmtId="0" fontId="3" fillId="0" borderId="0" xfId="1" applyFont="1" applyAlignment="1">
      <alignment wrapText="1"/>
    </xf>
    <xf numFmtId="0" fontId="2" fillId="3" borderId="1" xfId="1" applyFont="1" applyFill="1" applyBorder="1" applyAlignment="1">
      <alignment vertical="center" wrapText="1"/>
    </xf>
    <xf numFmtId="0" fontId="6" fillId="3" borderId="1" xfId="1" applyFont="1" applyFill="1" applyBorder="1" applyAlignment="1">
      <alignment horizontal="center" vertical="center" wrapText="1"/>
    </xf>
    <xf numFmtId="0" fontId="2" fillId="3" borderId="1" xfId="2" applyNumberFormat="1" applyFont="1" applyFill="1" applyBorder="1" applyAlignment="1">
      <alignment horizontal="center" vertical="center" wrapText="1"/>
    </xf>
    <xf numFmtId="0" fontId="3" fillId="0" borderId="0" xfId="1" applyFont="1" applyAlignment="1">
      <alignment vertical="center" wrapText="1"/>
    </xf>
    <xf numFmtId="0" fontId="3" fillId="0" borderId="0" xfId="1" applyFont="1" applyAlignment="1">
      <alignment horizontal="center" vertical="center" wrapText="1"/>
    </xf>
    <xf numFmtId="0" fontId="3" fillId="0" borderId="0" xfId="2" applyNumberFormat="1" applyFont="1" applyFill="1" applyBorder="1" applyAlignment="1">
      <alignment wrapText="1"/>
    </xf>
    <xf numFmtId="0" fontId="0" fillId="0" borderId="0" xfId="0" applyAlignment="1">
      <alignment wrapText="1"/>
    </xf>
    <xf numFmtId="0" fontId="13" fillId="0" borderId="0" xfId="0" applyFont="1" applyAlignment="1">
      <alignment wrapText="1"/>
    </xf>
    <xf numFmtId="0" fontId="2" fillId="2" borderId="1" xfId="1" applyFont="1" applyFill="1" applyBorder="1" applyAlignment="1">
      <alignment horizont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8" borderId="6" xfId="1" applyFont="1" applyFill="1" applyBorder="1" applyAlignment="1">
      <alignment horizontal="center" wrapText="1"/>
    </xf>
    <xf numFmtId="0" fontId="2" fillId="8" borderId="7" xfId="1" applyFont="1" applyFill="1" applyBorder="1" applyAlignment="1">
      <alignment horizontal="center" wrapText="1"/>
    </xf>
    <xf numFmtId="0" fontId="2" fillId="8" borderId="5" xfId="1" applyFont="1" applyFill="1" applyBorder="1" applyAlignment="1">
      <alignment horizont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3" borderId="2" xfId="1" applyFont="1" applyFill="1" applyBorder="1" applyAlignment="1">
      <alignment horizontal="center" vertical="center" wrapText="1"/>
    </xf>
    <xf numFmtId="0" fontId="2" fillId="3" borderId="3" xfId="1" applyFont="1" applyFill="1" applyBorder="1" applyAlignment="1">
      <alignment horizontal="center" vertical="center" wrapText="1"/>
    </xf>
    <xf numFmtId="0" fontId="2" fillId="0" borderId="4" xfId="1" applyFont="1" applyBorder="1" applyAlignment="1">
      <alignment horizontal="center" vertical="center" wrapText="1"/>
    </xf>
    <xf numFmtId="0" fontId="2" fillId="3" borderId="4" xfId="1" applyFont="1" applyFill="1" applyBorder="1" applyAlignment="1">
      <alignment horizontal="center" vertical="center" wrapText="1"/>
    </xf>
    <xf numFmtId="0" fontId="2" fillId="0" borderId="1" xfId="1" applyFont="1" applyBorder="1" applyAlignment="1">
      <alignment horizontal="center" vertical="center" wrapText="1"/>
    </xf>
  </cellXfs>
  <cellStyles count="5">
    <cellStyle name="Currency" xfId="2" builtinId="4"/>
    <cellStyle name="Hyperlink" xfId="3" builtinId="8"/>
    <cellStyle name="Normal" xfId="0" builtinId="0"/>
    <cellStyle name="Normal 2" xfId="1" xr:uid="{524B72CB-E680-4A71-8904-FC6425E263F2}"/>
    <cellStyle name="Percent" xfId="4" builtinId="5"/>
  </cellStyles>
  <dxfs count="5">
    <dxf>
      <fill>
        <patternFill>
          <bgColor rgb="FFEEF250"/>
        </patternFill>
      </fill>
    </dxf>
    <dxf>
      <fill>
        <patternFill>
          <bgColor theme="9" tint="0.59996337778862885"/>
        </patternFill>
      </fill>
    </dxf>
    <dxf>
      <fill>
        <patternFill>
          <bgColor theme="0" tint="-0.34998626667073579"/>
        </patternFill>
      </fill>
    </dxf>
    <dxf>
      <fill>
        <patternFill>
          <bgColor rgb="FFFF9999"/>
        </patternFill>
      </fill>
    </dxf>
    <dxf>
      <fill>
        <patternFill>
          <bgColor rgb="FFFFCC99"/>
        </patternFill>
      </fill>
    </dxf>
  </dxfs>
  <tableStyles count="0" defaultTableStyle="TableStyleMedium2" defaultPivotStyle="PivotStyleLight16"/>
  <colors>
    <mruColors>
      <color rgb="FFFFDA65"/>
      <color rgb="FFFF9999"/>
      <color rgb="FFFFCCCC"/>
      <color rgb="FFEEF250"/>
      <color rgb="FFFFFF66"/>
      <color rgb="FFFFCC99"/>
      <color rgb="FFFFD653"/>
      <color rgb="FFFF7C80"/>
      <color rgb="FFD0A1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1058</xdr:colOff>
      <xdr:row>0</xdr:row>
      <xdr:rowOff>0</xdr:rowOff>
    </xdr:from>
    <xdr:to>
      <xdr:col>1</xdr:col>
      <xdr:colOff>952034</xdr:colOff>
      <xdr:row>3</xdr:row>
      <xdr:rowOff>123963</xdr:rowOff>
    </xdr:to>
    <xdr:pic>
      <xdr:nvPicPr>
        <xdr:cNvPr id="7" name="Picture 6" descr="Le ministre chargé des Outre-mer | Mom">
          <a:extLst>
            <a:ext uri="{FF2B5EF4-FFF2-40B4-BE49-F238E27FC236}">
              <a16:creationId xmlns:a16="http://schemas.microsoft.com/office/drawing/2014/main" id="{ABCD0153-FEFB-CB6E-054D-B28AAFB503D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6058" y="0"/>
          <a:ext cx="950976" cy="657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7626351</xdr:colOff>
      <xdr:row>0</xdr:row>
      <xdr:rowOff>0</xdr:rowOff>
    </xdr:from>
    <xdr:to>
      <xdr:col>1</xdr:col>
      <xdr:colOff>8345743</xdr:colOff>
      <xdr:row>3</xdr:row>
      <xdr:rowOff>152400</xdr:rowOff>
    </xdr:to>
    <xdr:pic>
      <xdr:nvPicPr>
        <xdr:cNvPr id="8" name="Picture 7" descr="Communication et Visibilité / Fonds européen pour la sécurité intérieure /  Publications - Ministère de l'Intérieur">
          <a:extLst>
            <a:ext uri="{FF2B5EF4-FFF2-40B4-BE49-F238E27FC236}">
              <a16:creationId xmlns:a16="http://schemas.microsoft.com/office/drawing/2014/main" id="{2484312C-A0E6-6B71-CB6B-FF04F0A81D6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261351" y="0"/>
          <a:ext cx="719392" cy="692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3619500</xdr:colOff>
      <xdr:row>1</xdr:row>
      <xdr:rowOff>1</xdr:rowOff>
    </xdr:from>
    <xdr:to>
      <xdr:col>1</xdr:col>
      <xdr:colOff>4673600</xdr:colOff>
      <xdr:row>2</xdr:row>
      <xdr:rowOff>66252</xdr:rowOff>
    </xdr:to>
    <xdr:pic>
      <xdr:nvPicPr>
        <xdr:cNvPr id="9" name="Picture 8" descr="A close-up of a circle&#10;&#10;Description automatically generated">
          <a:extLst>
            <a:ext uri="{FF2B5EF4-FFF2-40B4-BE49-F238E27FC236}">
              <a16:creationId xmlns:a16="http://schemas.microsoft.com/office/drawing/2014/main" id="{263E87B3-A9B1-3AC3-2CC5-2D7B8392436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254500" y="179918"/>
          <a:ext cx="1054100" cy="2461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6783917</xdr:colOff>
      <xdr:row>14</xdr:row>
      <xdr:rowOff>183092</xdr:rowOff>
    </xdr:from>
    <xdr:to>
      <xdr:col>1</xdr:col>
      <xdr:colOff>8038042</xdr:colOff>
      <xdr:row>16</xdr:row>
      <xdr:rowOff>110702</xdr:rowOff>
    </xdr:to>
    <xdr:pic>
      <xdr:nvPicPr>
        <xdr:cNvPr id="2" name="Picture 1">
          <a:extLst>
            <a:ext uri="{FF2B5EF4-FFF2-40B4-BE49-F238E27FC236}">
              <a16:creationId xmlns:a16="http://schemas.microsoft.com/office/drawing/2014/main" id="{DA707B06-E656-F44A-DD53-1D59F02412A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418917" y="9062509"/>
          <a:ext cx="1254125" cy="30861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25400</xdr:colOff>
      <xdr:row>0</xdr:row>
      <xdr:rowOff>123825</xdr:rowOff>
    </xdr:from>
    <xdr:to>
      <xdr:col>9</xdr:col>
      <xdr:colOff>6350</xdr:colOff>
      <xdr:row>2</xdr:row>
      <xdr:rowOff>86360</xdr:rowOff>
    </xdr:to>
    <xdr:pic>
      <xdr:nvPicPr>
        <xdr:cNvPr id="3" name="Picture 2">
          <a:extLst>
            <a:ext uri="{FF2B5EF4-FFF2-40B4-BE49-F238E27FC236}">
              <a16:creationId xmlns:a16="http://schemas.microsoft.com/office/drawing/2014/main" id="{15CA149C-C2D6-4571-A5EC-C4AC6AA3C88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69675" y="123825"/>
          <a:ext cx="1257300" cy="30543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23</xdr:col>
      <xdr:colOff>19050</xdr:colOff>
      <xdr:row>1</xdr:row>
      <xdr:rowOff>9525</xdr:rowOff>
    </xdr:from>
    <xdr:to>
      <xdr:col>25</xdr:col>
      <xdr:colOff>0</xdr:colOff>
      <xdr:row>1</xdr:row>
      <xdr:rowOff>314960</xdr:rowOff>
    </xdr:to>
    <xdr:pic>
      <xdr:nvPicPr>
        <xdr:cNvPr id="3" name="Picture 2">
          <a:extLst>
            <a:ext uri="{FF2B5EF4-FFF2-40B4-BE49-F238E27FC236}">
              <a16:creationId xmlns:a16="http://schemas.microsoft.com/office/drawing/2014/main" id="{ED89A8DB-5A87-4C28-BC84-FE0190266B9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75950" y="200025"/>
          <a:ext cx="1257300" cy="30543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476250</xdr:colOff>
      <xdr:row>0</xdr:row>
      <xdr:rowOff>149225</xdr:rowOff>
    </xdr:from>
    <xdr:to>
      <xdr:col>4</xdr:col>
      <xdr:colOff>6350</xdr:colOff>
      <xdr:row>0</xdr:row>
      <xdr:rowOff>467360</xdr:rowOff>
    </xdr:to>
    <xdr:pic>
      <xdr:nvPicPr>
        <xdr:cNvPr id="3" name="Picture 2">
          <a:extLst>
            <a:ext uri="{FF2B5EF4-FFF2-40B4-BE49-F238E27FC236}">
              <a16:creationId xmlns:a16="http://schemas.microsoft.com/office/drawing/2014/main" id="{43DA5283-07E0-40D1-B343-474A688D225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91825" y="149225"/>
          <a:ext cx="1254125" cy="31813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19050</xdr:colOff>
      <xdr:row>1</xdr:row>
      <xdr:rowOff>19050</xdr:rowOff>
    </xdr:from>
    <xdr:to>
      <xdr:col>7</xdr:col>
      <xdr:colOff>0</xdr:colOff>
      <xdr:row>3</xdr:row>
      <xdr:rowOff>635</xdr:rowOff>
    </xdr:to>
    <xdr:pic>
      <xdr:nvPicPr>
        <xdr:cNvPr id="2" name="Picture 1">
          <a:extLst>
            <a:ext uri="{FF2B5EF4-FFF2-40B4-BE49-F238E27FC236}">
              <a16:creationId xmlns:a16="http://schemas.microsoft.com/office/drawing/2014/main" id="{ED605ABF-CBA8-403D-97B3-CF6FDEF1857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7525" y="180975"/>
          <a:ext cx="1257300" cy="305435"/>
        </a:xfrm>
        <a:prstGeom prst="rect">
          <a:avLst/>
        </a:prstGeom>
        <a:noFill/>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oecd.org/fr/themes/developpement-regional.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hyperlink" Target="https://erasmus-plus.ec.europa.eu/projects/search/?page=1&amp;sort=&amp;domain=eplus2021&amp;view=list&amp;map=false&amp;searchType=projects" TargetMode="External"/><Relationship Id="rId13" Type="http://schemas.openxmlformats.org/officeDocument/2006/relationships/hyperlink" Target="https://www.horizon-europe.gouv.fr/" TargetMode="External"/><Relationship Id="rId18" Type="http://schemas.openxmlformats.org/officeDocument/2006/relationships/hyperlink" Target="mailto:ces-information@service-civique.gouv.fr&#8239;%20+33%209%2074%2048%2018%2040&#8239;" TargetMode="External"/><Relationship Id="rId3" Type="http://schemas.openxmlformats.org/officeDocument/2006/relationships/hyperlink" Target="https://ec.europa.eu/info/funding-tenders/opportunities/portal/screen/opportunities/horizon-results-platform/search?isExactMatch=false&amp;order=DESC&amp;pageNumber=1&amp;pageSize=50&amp;sortBy=publicationDate" TargetMode="External"/><Relationship Id="rId21" Type="http://schemas.openxmlformats.org/officeDocument/2006/relationships/hyperlink" Target="mailto:anne-sophie.gernez@sante.gouv.fr" TargetMode="External"/><Relationship Id="rId7" Type="http://schemas.openxmlformats.org/officeDocument/2006/relationships/hyperlink" Target="https://digital-strategy.ec.europa.eu/en/related-content?topic=107&amp;type=15" TargetMode="External"/><Relationship Id="rId12" Type="http://schemas.openxmlformats.org/officeDocument/2006/relationships/hyperlink" Target="https://bestlife2030.org/fr/nos-projets-plan/" TargetMode="External"/><Relationship Id="rId17" Type="http://schemas.openxmlformats.org/officeDocument/2006/relationships/hyperlink" Target="mailto:mathilde.begrand@agence-erasmus.fr%20%20:" TargetMode="External"/><Relationship Id="rId2" Type="http://schemas.openxmlformats.org/officeDocument/2006/relationships/hyperlink" Target="https://ec.europa.eu/info/funding-tenders/opportunities/portal/screen/opportunities/horizon-dashboard" TargetMode="External"/><Relationship Id="rId16" Type="http://schemas.openxmlformats.org/officeDocument/2006/relationships/hyperlink" Target="https://hadea.ec.europa.eu/programmes/connecting-europe-facility_en?prefLang=fr&#8239;&#8239;" TargetMode="External"/><Relationship Id="rId20" Type="http://schemas.openxmlformats.org/officeDocument/2006/relationships/hyperlink" Target="mailto:benjamin.lacroix@finance.gouv.fr&#8239;&#8239;" TargetMode="External"/><Relationship Id="rId1" Type="http://schemas.openxmlformats.org/officeDocument/2006/relationships/hyperlink" Target="https://cordis.europa.eu/search?q=contenttype%3D%27project%27%20AND%20frameworkProgramme%3D%27HORIZON%27&amp;p=1&amp;num=10&amp;srt=Relevance:decreasing" TargetMode="External"/><Relationship Id="rId6" Type="http://schemas.openxmlformats.org/officeDocument/2006/relationships/hyperlink" Target="https://webgate.ec.europa.eu/dashboard/sense/app/a429734c-ebed-4cf8-afe1-cd9c75f14032/sheet/d2820200-d4d9-4a26-b23b-58e323c803c2/state/analysis" TargetMode="External"/><Relationship Id="rId11" Type="http://schemas.openxmlformats.org/officeDocument/2006/relationships/hyperlink" Target="https://cosme-datahub.eismea.eu/" TargetMode="External"/><Relationship Id="rId5" Type="http://schemas.openxmlformats.org/officeDocument/2006/relationships/hyperlink" Target="https://webgate.ec.europa.eu/life/publicWebsite/search" TargetMode="External"/><Relationship Id="rId15" Type="http://schemas.openxmlformats.org/officeDocument/2006/relationships/hyperlink" Target="https://www.ecologie.gouv.fr/politiques-publiques/mecanisme-linterconnexion-europe-transports-mie-t" TargetMode="External"/><Relationship Id="rId23" Type="http://schemas.openxmlformats.org/officeDocument/2006/relationships/drawing" Target="../drawings/drawing4.xml"/><Relationship Id="rId10" Type="http://schemas.openxmlformats.org/officeDocument/2006/relationships/hyperlink" Target="https://dashboard.tech.ec.europa.eu/qs_digit_dashboard_mt/public/sense/app/c3c15145-227a-4b39-8061-a9ca049a4f13/sheet/d2820200-d4d9-4a26-b23b-58e323c803c2/state/analysis" TargetMode="External"/><Relationship Id="rId19" Type="http://schemas.openxmlformats.org/officeDocument/2006/relationships/hyperlink" Target="https://www.erasmus-entrepreneurs.eu/page.php?cid=05&amp;pid=018&amp;ctr=FR&amp;country=France" TargetMode="External"/><Relationship Id="rId4" Type="http://schemas.openxmlformats.org/officeDocument/2006/relationships/hyperlink" Target="https://dashboard.tech.ec.europa.eu/qs_digit_dashboard_mt/public/sense/app/8298c020-48a6-4b84-91f4-f6f2665c0f99/overview" TargetMode="External"/><Relationship Id="rId9" Type="http://schemas.openxmlformats.org/officeDocument/2006/relationships/hyperlink" Target="https://youth.europa.eu/solidarity/projects/" TargetMode="External"/><Relationship Id="rId14" Type="http://schemas.openxmlformats.org/officeDocument/2006/relationships/hyperlink" Target="mailto:lifeplusfrance@developpement-durable.gouv.fr&#8239;" TargetMode="External"/><Relationship Id="rId22" Type="http://schemas.openxmlformats.org/officeDocument/2006/relationships/hyperlink" Target="https://relais-culture-europe.eu/"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52FB4-C13F-4C7D-A967-7CAC2E4C8940}">
  <sheetPr>
    <tabColor theme="9" tint="0.79998168889431442"/>
  </sheetPr>
  <dimension ref="B4:F35"/>
  <sheetViews>
    <sheetView tabSelected="1" zoomScale="90" zoomScaleNormal="90" workbookViewId="0">
      <selection activeCell="B10" sqref="B10"/>
    </sheetView>
  </sheetViews>
  <sheetFormatPr defaultColWidth="9.1796875" defaultRowHeight="14.5" x14ac:dyDescent="0.35"/>
  <cols>
    <col min="1" max="1" width="9.1796875" style="5"/>
    <col min="2" max="2" width="119.54296875" style="5" customWidth="1"/>
    <col min="3" max="3" width="3.26953125" style="5" customWidth="1"/>
    <col min="4" max="16384" width="9.1796875" style="5"/>
  </cols>
  <sheetData>
    <row r="4" spans="2:6" x14ac:dyDescent="0.35">
      <c r="F4"/>
    </row>
    <row r="5" spans="2:6" ht="23.5" x14ac:dyDescent="0.35">
      <c r="B5" s="45" t="s">
        <v>0</v>
      </c>
    </row>
    <row r="7" spans="2:6" ht="16" x14ac:dyDescent="0.35">
      <c r="B7" s="34" t="s">
        <v>1</v>
      </c>
    </row>
    <row r="8" spans="2:6" ht="81.75" customHeight="1" x14ac:dyDescent="0.4">
      <c r="B8" s="35" t="s">
        <v>2</v>
      </c>
      <c r="C8" s="6"/>
    </row>
    <row r="9" spans="2:6" ht="123.75" customHeight="1" x14ac:dyDescent="0.35">
      <c r="B9" s="37" t="s">
        <v>3</v>
      </c>
      <c r="C9" s="6"/>
    </row>
    <row r="10" spans="2:6" ht="96.75" customHeight="1" x14ac:dyDescent="0.35">
      <c r="B10" s="37" t="s">
        <v>4</v>
      </c>
      <c r="C10" s="6"/>
    </row>
    <row r="11" spans="2:6" ht="47.25" customHeight="1" x14ac:dyDescent="0.35">
      <c r="B11" s="41" t="s">
        <v>5</v>
      </c>
      <c r="C11" s="6"/>
    </row>
    <row r="12" spans="2:6" ht="42" customHeight="1" x14ac:dyDescent="0.35">
      <c r="B12" s="36" t="s">
        <v>6</v>
      </c>
      <c r="C12" s="6"/>
    </row>
    <row r="13" spans="2:6" ht="126.75" customHeight="1" x14ac:dyDescent="0.35">
      <c r="B13" s="46" t="s">
        <v>7</v>
      </c>
      <c r="C13" s="6"/>
    </row>
    <row r="14" spans="2:6" ht="70.5" customHeight="1" x14ac:dyDescent="0.35">
      <c r="B14" s="46" t="s">
        <v>8</v>
      </c>
      <c r="C14" s="6"/>
    </row>
    <row r="15" spans="2:6" ht="16" x14ac:dyDescent="0.35">
      <c r="B15" s="48" t="s">
        <v>9</v>
      </c>
      <c r="C15" s="6"/>
    </row>
    <row r="16" spans="2:6" x14ac:dyDescent="0.35">
      <c r="B16" s="47" t="s">
        <v>10</v>
      </c>
      <c r="C16" s="6"/>
    </row>
    <row r="17" spans="2:3" x14ac:dyDescent="0.35">
      <c r="C17" s="6"/>
    </row>
    <row r="18" spans="2:3" x14ac:dyDescent="0.35">
      <c r="B18" s="6"/>
    </row>
    <row r="19" spans="2:3" x14ac:dyDescent="0.35">
      <c r="B19" s="6"/>
    </row>
    <row r="21" spans="2:3" x14ac:dyDescent="0.35">
      <c r="B21" s="6"/>
    </row>
    <row r="22" spans="2:3" x14ac:dyDescent="0.35">
      <c r="B22" s="6"/>
    </row>
    <row r="23" spans="2:3" x14ac:dyDescent="0.35">
      <c r="B23" s="6"/>
    </row>
    <row r="24" spans="2:3" x14ac:dyDescent="0.35">
      <c r="B24" s="6"/>
    </row>
    <row r="25" spans="2:3" x14ac:dyDescent="0.35">
      <c r="B25" s="6"/>
    </row>
    <row r="26" spans="2:3" x14ac:dyDescent="0.35">
      <c r="B26" s="6"/>
    </row>
    <row r="27" spans="2:3" x14ac:dyDescent="0.35">
      <c r="B27" s="6"/>
    </row>
    <row r="28" spans="2:3" x14ac:dyDescent="0.35">
      <c r="B28" s="6"/>
    </row>
    <row r="29" spans="2:3" x14ac:dyDescent="0.35">
      <c r="B29" s="6"/>
    </row>
    <row r="30" spans="2:3" x14ac:dyDescent="0.35">
      <c r="B30" s="6"/>
    </row>
    <row r="31" spans="2:3" x14ac:dyDescent="0.35">
      <c r="B31" s="6"/>
    </row>
    <row r="32" spans="2:3" x14ac:dyDescent="0.35">
      <c r="B32" s="6"/>
    </row>
    <row r="33" spans="2:2" x14ac:dyDescent="0.35">
      <c r="B33" s="6"/>
    </row>
    <row r="34" spans="2:2" x14ac:dyDescent="0.35">
      <c r="B34" s="6"/>
    </row>
    <row r="35" spans="2:2" x14ac:dyDescent="0.35">
      <c r="B35" s="6"/>
    </row>
  </sheetData>
  <sheetProtection algorithmName="SHA-512" hashValue="ti9bXHu40w3MNePJ6ga8q3r7dl9ym/DLyLKtvF/ONdgjpAx86DxS62WLzKvJtXRfzALmvZCZknaJpukaJh/CoQ==" saltValue="YidbXePAOjcff843AbSjtQ==" spinCount="100000" sheet="1" objects="1" scenarios="1"/>
  <hyperlinks>
    <hyperlink ref="B16" r:id="rId1" xr:uid="{52DC3126-CF7B-4240-8F20-7E2C0039E2DB}"/>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8E431-C133-4B0E-A4B7-42F1DEF72410}">
  <sheetPr>
    <tabColor rgb="FFFFDA65"/>
  </sheetPr>
  <dimension ref="A1:G17"/>
  <sheetViews>
    <sheetView workbookViewId="0">
      <selection activeCell="I8" sqref="I8"/>
    </sheetView>
  </sheetViews>
  <sheetFormatPr defaultColWidth="9.1796875" defaultRowHeight="14.5" x14ac:dyDescent="0.35"/>
  <cols>
    <col min="1" max="1" width="49" style="8" customWidth="1"/>
    <col min="2" max="2" width="19.54296875" style="5" customWidth="1"/>
    <col min="3" max="3" width="23.7265625" style="5" customWidth="1"/>
    <col min="4" max="4" width="22" style="5" customWidth="1"/>
    <col min="5" max="5" width="23.81640625" style="5" customWidth="1"/>
    <col min="6" max="6" width="15.26953125" style="5" customWidth="1"/>
    <col min="7" max="16384" width="9.1796875" style="5"/>
  </cols>
  <sheetData>
    <row r="1" spans="1:7" x14ac:dyDescent="0.35">
      <c r="A1" s="7" t="s">
        <v>11</v>
      </c>
    </row>
    <row r="2" spans="1:7" s="8" customFormat="1" ht="13" x14ac:dyDescent="0.3">
      <c r="A2" s="7" t="s">
        <v>12</v>
      </c>
    </row>
    <row r="3" spans="1:7" s="8" customFormat="1" ht="13" x14ac:dyDescent="0.3">
      <c r="A3" s="20" t="s">
        <v>13</v>
      </c>
    </row>
    <row r="4" spans="1:7" x14ac:dyDescent="0.35">
      <c r="A4" s="24" t="s">
        <v>14</v>
      </c>
      <c r="B4" s="24" t="s">
        <v>15</v>
      </c>
      <c r="C4" s="24" t="s">
        <v>16</v>
      </c>
      <c r="D4" s="24" t="s">
        <v>17</v>
      </c>
      <c r="E4" s="24" t="s">
        <v>18</v>
      </c>
      <c r="F4" s="24" t="s">
        <v>19</v>
      </c>
    </row>
    <row r="5" spans="1:7" x14ac:dyDescent="0.35">
      <c r="A5" s="21" t="s">
        <v>20</v>
      </c>
      <c r="B5" s="22">
        <f>COUNTIFS(Projets!$B$3:B98,"Horizon_Europe",Projets!$E$3:$E$98,"Soumis")+COUNTIFS(Projets!$B$3:$B$98,"Horizon_Europe",Projets!$E$3:$E$98,"Accepté")+COUNTIFS(Projets!$B$3:$B$98,"Horizon_Europe",Projets!$E$3:$E$98,"Refusé")</f>
        <v>0</v>
      </c>
      <c r="C5" s="40" t="e">
        <f>SUMIFS(Projets!#REF!, Projets!$B$3:$B$98,"Horizon_Europe", Projets!$E$3:$E$98,"Soumis") + SUMIFS(Projets!#REF!, Projets!$B$3:$B$98,"Horizon_Europe", Projets!$E$3:$E$98,"Accepté") + SUMIFS(Projets!#REF!, Projets!$B$3:$B$98,"Horizon_Europe", Projets!$E$3:$E$98,"Refusé")</f>
        <v>#REF!</v>
      </c>
      <c r="D5" s="22">
        <f>COUNTIFS(Projets!$B$3:$B$98,"Horizon_Europe",Projets!$E$3:$E$98,"Accepté")</f>
        <v>0</v>
      </c>
      <c r="E5" s="40" t="e">
        <f>SUMIFS(Projets!#REF!, Projets!$B$3:$B$98,"Horizon_Europe", Projets!$E$3:$E$98,"Accepté")</f>
        <v>#REF!</v>
      </c>
      <c r="F5" s="39" t="e">
        <f>D5/B5</f>
        <v>#DIV/0!</v>
      </c>
      <c r="G5"/>
    </row>
    <row r="6" spans="1:7" x14ac:dyDescent="0.35">
      <c r="A6" s="23" t="s">
        <v>21</v>
      </c>
      <c r="B6" s="22">
        <f>SUM(COUNTIFS(Projets!$B$3:$B$98,"LIFE",Projets!$E$3:$E$98,"Soumis")+COUNTIFS(Projets!$B$3:$B$98,"LIFE",Projets!$E$3:$E$98,"Accepté")+COUNTIFS(Projets!$B$3:$B$98,"LIFE",Projets!$E$3:$E$98,"Refusé"))</f>
        <v>0</v>
      </c>
      <c r="C6" s="40" t="e">
        <f>SUMIFS(Projets!#REF!, Projets!$B$3:$B$98,"LIFE", Projets!$E$3:$E$98,"Soumis") + SUMIFS(Projets!#REF!, Projets!$B$3:$B$98,"LIFE", Projets!$E$3:$E$98,"Accepté") + SUMIFS(Projets!#REF!, Projets!$B$3:$B$98,"LIFE", Projets!$E$3:$E$98,"Refusé")</f>
        <v>#REF!</v>
      </c>
      <c r="D6" s="22">
        <f>SUM(COUNTIFS(Projets!$B$3:$B$98,"LIFE",Projets!$E$3:$E$98,"Accepté"))</f>
        <v>0</v>
      </c>
      <c r="E6" s="40" t="e">
        <f>SUMIFS(Projets!#REF!, Projets!$B$3:$B$98,"LIFE", Projets!$E$3:$E$98,"Accepté")</f>
        <v>#REF!</v>
      </c>
      <c r="F6" s="39" t="e">
        <f t="shared" ref="F6:F15" si="0">D6/B6</f>
        <v>#DIV/0!</v>
      </c>
    </row>
    <row r="7" spans="1:7" x14ac:dyDescent="0.35">
      <c r="A7" s="23" t="s">
        <v>22</v>
      </c>
      <c r="B7" s="22">
        <f>SUM(COUNTIFS(Projets!$B$3:$B$98,"MIE",Projets!$E$3:$E$98,"Soumis")+COUNTIFS(Projets!$B$3:$B$98,"MIE",Projets!$E$3:$E$98,"Accepté")+COUNTIFS(Projets!$B$3:$B$98,"MIE",Projets!$E$3:$E$98,"Refusé"))</f>
        <v>0</v>
      </c>
      <c r="C7" s="40" t="e">
        <f>SUMIFS(Projets!#REF!, Projets!$B$3:$B$98,"MIE", Projets!$E$3:$E$98,"Soumis") + SUMIFS(Projets!#REF!, Projets!$B$3:$B$98,"MIE", Projets!$E$3:$E$98,"Accepté") + SUMIFS(Projets!#REF!, Projets!$B$3:$B$98,"MIE", Projets!$E$3:$E$98,"Refusé")</f>
        <v>#REF!</v>
      </c>
      <c r="D7" s="22">
        <f>SUM(COUNTIFS(Projets!$B$3:$B$98,"MIE",Projets!$E$3:$E$98,"Accepté"))</f>
        <v>0</v>
      </c>
      <c r="E7" s="40" t="e">
        <f>SUMIFS(Projets!#REF!, Projets!$B$3:$B$98,"MIE", Projets!$E$3:$E$98,"Accepté")</f>
        <v>#REF!</v>
      </c>
      <c r="F7" s="39" t="e">
        <f t="shared" si="0"/>
        <v>#DIV/0!</v>
      </c>
    </row>
    <row r="8" spans="1:7" x14ac:dyDescent="0.35">
      <c r="A8" s="23" t="s">
        <v>23</v>
      </c>
      <c r="B8" s="22">
        <f>SUM(COUNTIFS(Projets!$B$3:$B$98,"Europe_Créative",Projets!$E$3:$E$98,"Soumis")+COUNTIFS(Projets!$B$3:$B$98,"Europe_Créative",Projets!$E$3:$E$98,"Accepté")+COUNTIFS(Projets!$B$3:$B$98,"Europe_Créative",Projets!$E$3:$E$98,"Refusé"))</f>
        <v>0</v>
      </c>
      <c r="C8" s="40" t="e">
        <f>SUMIFS(Projets!#REF!, Projets!$B$3:$B$98,"Europe_Créative", Projets!$E$3:$E$98,"Soumis") + SUMIFS(Projets!#REF!, Projets!$B$3:$B$98,"Europe_Créative", Projets!$E$3:$E$98,"Accepté") + SUMIFS(Projets!#REF!, Projets!$B$3:$B$98,"Europe_Créative", Projets!$E$3:$E$98,"Refusé")</f>
        <v>#REF!</v>
      </c>
      <c r="D8" s="22">
        <f>SUM(COUNTIFS(Projets!$B$3:$B$98,"Europe_Créative",Projets!$E$3:$E$98,"Accepté"))</f>
        <v>0</v>
      </c>
      <c r="E8" s="40" t="e">
        <f>SUMIFS(Projets!#REF!, Projets!$B$3:$B$98,"Europe_Créative", Projets!$E$3:$E$98,"Accepté")</f>
        <v>#REF!</v>
      </c>
      <c r="F8" s="39" t="e">
        <f t="shared" si="0"/>
        <v>#DIV/0!</v>
      </c>
    </row>
    <row r="9" spans="1:7" x14ac:dyDescent="0.35">
      <c r="A9" s="23" t="s">
        <v>24</v>
      </c>
      <c r="B9" s="22">
        <f>SUM(COUNTIFS(Projets!$B$3:$B$98,"Erasmus",Projets!$E$3:$E$98,"Soumis")+COUNTIFS(Projets!$B$3:$B$98,"Erasmus",Projets!$E$3:$E$98,"Accepté")+COUNTIFS(Projets!$B$3:$B$98,"Erasmus",Projets!$E$3:$E$98,"Refusé"))</f>
        <v>0</v>
      </c>
      <c r="C9" s="40" t="e">
        <f>SUMIFS(Projets!#REF!, Projets!$B$3:$B$98,"Erasmus", Projets!$E$3:$E$98,"Soumis") + SUMIFS(Projets!#REF!, Projets!$B$3:$B$98,"Erasmus", Projets!$E$3:$E$98,"Accepté") + SUMIFS(Projets!#REF!, Projets!$B$3:$B$98,"Erasmus", Projets!$E$3:$E$98,"Refusé")</f>
        <v>#REF!</v>
      </c>
      <c r="D9" s="22">
        <f>SUM(COUNTIFS(Projets!$B$3:$B$98,"Erasmus",Projets!$E$3:$E$98,"Accepté"))</f>
        <v>0</v>
      </c>
      <c r="E9" s="40" t="e">
        <f>SUMIFS(Projets!#REF!, Projets!$B$3:$B$98,"Erasmus", Projets!$E$3:$E$98,"Accepté")</f>
        <v>#REF!</v>
      </c>
      <c r="F9" s="39" t="e">
        <f t="shared" si="0"/>
        <v>#DIV/0!</v>
      </c>
    </row>
    <row r="10" spans="1:7" x14ac:dyDescent="0.35">
      <c r="A10" s="23" t="s">
        <v>25</v>
      </c>
      <c r="B10" s="22">
        <f>SUM(COUNTIFS(Projets!$B$3:$B$98,"Corps_Européen_de_Solidarité",Projets!$E$3:$E$98,"Soumis")+COUNTIFS(Projets!$B$3:$B$98,"Corps_Européen_de_Solidarité",Projets!$E$3:$E$98,"Accepté")+COUNTIFS(Projets!$B$3:$B$98,"Corps_Européen_de_Solidarité",Projets!$E$3:$E$98,"Refusé"))</f>
        <v>0</v>
      </c>
      <c r="C10" s="40" t="e">
        <f>SUMIFS(Projets!#REF!, Projets!$B$3:$B$98,"Corps_Européen_de_Solidarité", Projets!$E$3:$E$98,"Soumis") + SUMIFS(Projets!#REF!, Projets!$B$3:$B$98,"Corps_Européen_de_Solidarité", Projets!$E$3:$E$98,"Accepté") + SUMIFS(Projets!#REF!, Projets!$B$3:$B$98,"Corps_Européen_de_Solidarité", Projets!$E$3:$E$98,"Refusé")</f>
        <v>#REF!</v>
      </c>
      <c r="D10" s="22">
        <f>SUM(COUNTIFS(Projets!$B$3:$B$98,"Corps_Européen_de_Solidarité",Projets!$E$3:$E$98,"Accepté"))</f>
        <v>0</v>
      </c>
      <c r="E10" s="40" t="e">
        <f>SUMIFS(Projets!#REF!, Projets!$B$3:$B$98,"Corps_Européen_de_Solidarité", Projets!$E$3:$E$98,"Accepté")</f>
        <v>#REF!</v>
      </c>
      <c r="F10" s="39" t="e">
        <f t="shared" si="0"/>
        <v>#DIV/0!</v>
      </c>
    </row>
    <row r="11" spans="1:7" x14ac:dyDescent="0.35">
      <c r="A11" s="23" t="s">
        <v>26</v>
      </c>
      <c r="B11" s="22">
        <f>SUM(COUNTIFS(Projets!$B$3:$B$98,"Invest_EU",Projets!$E$3:$E$98,"Soumis")+COUNTIFS(Projets!$B$3:$B$98,"Invest_EU",Projets!$E$3:$E$98,"Accepté")+COUNTIFS(Projets!$B$3:$B$98,"Invest_EU",Projets!$E$3:$E$98,"Refusé"))</f>
        <v>0</v>
      </c>
      <c r="C11" s="40" t="e">
        <f>SUMIFS(Projets!#REF!, Projets!$B$3:$B$98,"Invest_EU", Projets!$E$3:$E$98,"Soumis") + SUMIFS(Projets!#REF!, Projets!$B$3:$B$98,"Invest_EU", Projets!$E$3:$E$98,"Accepté") + SUMIFS(Projets!#REF!, Projets!$B$3:$B$98,"Invest_EU", Projets!$E$3:$E$98,"Refusé")</f>
        <v>#REF!</v>
      </c>
      <c r="D11" s="22">
        <f>SUM(COUNTIFS(Projets!$B$3:$B$98,"Invest_EU",Projets!$E$3:$E$98,"Accepté"))</f>
        <v>0</v>
      </c>
      <c r="E11" s="40" t="e">
        <f>SUMIFS(Projets!#REF!, Projets!$B$3:$B$98,"Invest_EU", Projets!$E$3:$E$98,"Accepté")</f>
        <v>#REF!</v>
      </c>
      <c r="F11" s="39" t="e">
        <f>D11/B11</f>
        <v>#DIV/0!</v>
      </c>
    </row>
    <row r="12" spans="1:7" x14ac:dyDescent="0.35">
      <c r="A12" s="23" t="s">
        <v>27</v>
      </c>
      <c r="B12" s="22">
        <f>SUM(COUNTIFS(Projets!$B$3:$B$98,"FEAMPA",Projets!$E$3:$E$98,"Soumis")+COUNTIFS(Projets!$B$3:$B$98,"FEAMPA",Projets!$E$3:$E$98,"Accepté")+COUNTIFS(Projets!$B$3:$B$98,"FEAMPA",Projets!$E$3:$E$98,"Refusé"))</f>
        <v>0</v>
      </c>
      <c r="C12" s="40" t="e">
        <f>SUMIFS(Projets!#REF!, Projets!$B$3:$B$98,"FEAMPA", Projets!$E$3:$E$98,"Soumis") + SUMIFS(Projets!#REF!, Projets!$B$3:$B$98,"FEAMPA", Projets!$E$3:$E$98,"Accepté") + SUMIFS(Projets!#REF!, Projets!$B$3:$B$98,"FEAMPA", Projets!$E$3:$E$98,"Refusé")</f>
        <v>#REF!</v>
      </c>
      <c r="D12" s="22">
        <f>SUM(COUNTIFS(Projets!$B$3:$B$98,"FEAMPA",Projets!$E$3:$E$98,"Accepté"))</f>
        <v>0</v>
      </c>
      <c r="E12" s="40" t="e">
        <f>SUMIFS(Projets!#REF!, Projets!$B$3:$B$98,"FEAMPA", Projets!$E$3:$E$98,"Accepté")</f>
        <v>#REF!</v>
      </c>
      <c r="F12" s="39" t="e">
        <f t="shared" si="0"/>
        <v>#DIV/0!</v>
      </c>
    </row>
    <row r="13" spans="1:7" x14ac:dyDescent="0.35">
      <c r="A13" s="23" t="s">
        <v>28</v>
      </c>
      <c r="B13" s="22">
        <f>SUM(COUNTIFS(Projets!$B$3:$B$98,"Marché_Unique",Projets!$E$3:$E$98,"Soumis")+COUNTIFS(Projets!$B$3:$B$98,"Marché_Unique",Projets!$E$3:$E$98,"Accepté")+COUNTIFS(Projets!$B$3:$B$98,"Marché_Unique",Projets!$E$3:$E$98,"Refusé"))</f>
        <v>0</v>
      </c>
      <c r="C13" s="40" t="e">
        <f>SUMIFS(Projets!#REF!, Projets!$B$3:$B$98,"Marché_Unique", Projets!$E$3:$E$98,"Soumis") + SUMIFS(Projets!#REF!, Projets!$B$3:$B$98,"Marché_Unique", Projets!$E$3:$E$98,"Accepté") + SUMIFS(Projets!#REF!, Projets!$B$3:$B$98,"Marché_Unique", Projets!$E$3:$E$98,"Refusé")</f>
        <v>#REF!</v>
      </c>
      <c r="D13" s="22">
        <f>SUM(COUNTIFS(Projets!$B$3:$B$98,"Marché_Unique",Projets!$E$3:$E$98,"Accepté"))</f>
        <v>0</v>
      </c>
      <c r="E13" s="40" t="e">
        <f>SUMIFS(Projets!#REF!, Projets!$B$3:$B$98,"Marché_Unique", Projets!$E$3:$E$98,"Accepté")</f>
        <v>#REF!</v>
      </c>
      <c r="F13" s="39" t="e">
        <f t="shared" si="0"/>
        <v>#DIV/0!</v>
      </c>
    </row>
    <row r="14" spans="1:7" x14ac:dyDescent="0.35">
      <c r="A14" s="23" t="s">
        <v>29</v>
      </c>
      <c r="B14" s="22">
        <f>SUM(COUNTIFS(Projets!$B$3:$B$98,"UE_pour_la_santé",Projets!$E$3:$E$98,"Soumis")+COUNTIFS(Projets!$B$3:$B$98,"UE_pour_la_santé",Projets!$E$3:$E$98,"Accepté")+COUNTIFS(Projets!$B$3:$B$98,"UE_pour_la_santé",Projets!$E$3:$E$98,"Refusé"))</f>
        <v>0</v>
      </c>
      <c r="C14" s="40" t="e">
        <f>SUMIFS(Projets!#REF!, Projets!$B$3:$B$98,"UE_pour_la_santé", Projets!$E$3:$E$98,"Soumis") + SUMIFS(Projets!#REF!, Projets!$B$3:$B$98,"UE_pour_la_santé", Projets!$E$3:$E$98,"Accepté") + SUMIFS(Projets!#REF!, Projets!$B$3:$B$98,"UE_pour_la_santé", Projets!$E$3:$E$98,"Refusé")</f>
        <v>#REF!</v>
      </c>
      <c r="D14" s="22">
        <f>SUM(COUNTIFS(Projets!$B$3:$B$98,"UE_pour_la_santé",Projets!$E$3:$E$98,"Accepté"))</f>
        <v>0</v>
      </c>
      <c r="E14" s="40" t="e">
        <f>SUMIFS(Projets!#REF!, Projets!$B$3:$B$98,"UE_pour_la_santé", Projets!$E$3:$E$98,"Accepté")</f>
        <v>#REF!</v>
      </c>
      <c r="F14" s="39" t="e">
        <f t="shared" si="0"/>
        <v>#DIV/0!</v>
      </c>
    </row>
    <row r="15" spans="1:7" x14ac:dyDescent="0.35">
      <c r="A15" s="23" t="s">
        <v>30</v>
      </c>
      <c r="B15" s="22">
        <f>SUM(COUNTIFS(Projets!$B$3:$B$98,"Autres",Projets!$E$3:$E$98,"Soumis")+COUNTIFS(Projets!$B$3:$B$98,"Autres",Projets!$E$3:$E$98,"Accepté")+COUNTIFS(Projets!$B$3:$B$98,"Autres",Projets!$E$3:$E$98,"Refusé"))</f>
        <v>0</v>
      </c>
      <c r="C15" s="40" t="e">
        <f>SUMIFS(Projets!#REF!, Projets!$B$3:$B$98,"Autres", Projets!$E$3:$E$98,"Soumis") + SUMIFS(Projets!#REF!, Projets!$B$3:$B$98,"Autres", Projets!$E$3:$E$98,"Accepté") + SUMIFS(Projets!#REF!, Projets!$B$3:$B$98,"Autres", Projets!$E$3:$E$98,"Refusé")</f>
        <v>#REF!</v>
      </c>
      <c r="D15" s="22">
        <f>SUM(COUNTIFS(Projets!$B$3:$B$98,"Autres",Projets!$E$3:$E$98,"Accepté"))</f>
        <v>0</v>
      </c>
      <c r="E15" s="40" t="e">
        <f>SUMIFS(Projets!#REF!, Projets!$B$3:$B$98,"Autres", Projets!$E$3:$E$98,"Accepté")</f>
        <v>#REF!</v>
      </c>
      <c r="F15" s="39" t="e">
        <f t="shared" si="0"/>
        <v>#DIV/0!</v>
      </c>
    </row>
    <row r="17" spans="1:6" x14ac:dyDescent="0.35">
      <c r="A17" s="25" t="s">
        <v>31</v>
      </c>
      <c r="B17" s="26">
        <f>B5+B6+B7+B8+B9+B10+B12+B13+B14+B11+B15</f>
        <v>0</v>
      </c>
      <c r="C17" s="26" t="e">
        <f>C5+C6+C7+C8+C9+C10+C12+C13+C14+C11+C15</f>
        <v>#REF!</v>
      </c>
      <c r="D17" s="26">
        <f>D5+D6+D7+D8+D9+D10+D12+D13+D14+D11+D15</f>
        <v>0</v>
      </c>
      <c r="E17" s="26" t="e">
        <f>E5+E6+E7+E8+E9+E10+E12+E13+E14+E11+E15</f>
        <v>#REF!</v>
      </c>
      <c r="F17" s="27" t="e">
        <f>D17/B17</f>
        <v>#DIV/0!</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18368-6F77-4D69-BA4A-24BAB2AF6D95}">
  <sheetPr>
    <tabColor theme="7" tint="0.59999389629810485"/>
  </sheetPr>
  <dimension ref="A1:V98"/>
  <sheetViews>
    <sheetView topLeftCell="O1" workbookViewId="0">
      <selection activeCell="X4" sqref="X4"/>
    </sheetView>
  </sheetViews>
  <sheetFormatPr defaultColWidth="9.1796875" defaultRowHeight="14.5" x14ac:dyDescent="0.35"/>
  <cols>
    <col min="1" max="1" width="34.26953125" style="57" customWidth="1"/>
    <col min="2" max="2" width="18.7265625" style="57" customWidth="1"/>
    <col min="3" max="3" width="30.7265625" style="57" customWidth="1"/>
    <col min="4" max="4" width="35.1796875" style="57" customWidth="1"/>
    <col min="5" max="5" width="22.1796875" style="57" customWidth="1"/>
    <col min="6" max="6" width="15.26953125" style="57" customWidth="1"/>
    <col min="7" max="7" width="13.54296875" style="57" customWidth="1"/>
    <col min="8" max="11" width="16.26953125" style="57" customWidth="1"/>
    <col min="12" max="12" width="19" style="57" customWidth="1"/>
    <col min="13" max="13" width="29.453125" style="57" customWidth="1"/>
    <col min="14" max="14" width="12.453125" style="57" customWidth="1"/>
    <col min="15" max="15" width="29.54296875" style="57" customWidth="1"/>
    <col min="16" max="16" width="34.54296875" style="57" customWidth="1"/>
    <col min="17" max="19" width="17.81640625" style="57" customWidth="1"/>
    <col min="20" max="20" width="22.7265625" style="57" customWidth="1"/>
    <col min="21" max="21" width="16" style="57" customWidth="1"/>
    <col min="22" max="22" width="56.54296875" style="57" customWidth="1"/>
    <col min="23" max="16384" width="9.1796875" style="57"/>
  </cols>
  <sheetData>
    <row r="1" spans="1:22" s="50" customFormat="1" ht="15" customHeight="1" x14ac:dyDescent="0.3">
      <c r="A1" s="49" t="s">
        <v>13</v>
      </c>
      <c r="B1" s="59" t="s">
        <v>32</v>
      </c>
      <c r="C1" s="59"/>
      <c r="D1" s="59"/>
      <c r="E1" s="64" t="s">
        <v>33</v>
      </c>
      <c r="F1" s="62"/>
      <c r="G1" s="62"/>
      <c r="H1" s="62"/>
      <c r="I1" s="62"/>
      <c r="J1" s="62"/>
      <c r="K1" s="63"/>
      <c r="L1" s="59" t="s">
        <v>34</v>
      </c>
      <c r="M1" s="59"/>
      <c r="N1" s="59"/>
      <c r="O1" s="59"/>
      <c r="P1" s="59"/>
      <c r="Q1" s="62" t="s">
        <v>35</v>
      </c>
      <c r="R1" s="62"/>
      <c r="S1" s="62"/>
      <c r="T1" s="62"/>
      <c r="U1" s="63"/>
      <c r="V1" s="60" t="s">
        <v>36</v>
      </c>
    </row>
    <row r="2" spans="1:22" s="50" customFormat="1" ht="51.75" customHeight="1" x14ac:dyDescent="0.3">
      <c r="A2" s="1" t="s">
        <v>37</v>
      </c>
      <c r="B2" s="1" t="s">
        <v>38</v>
      </c>
      <c r="C2" s="1" t="s">
        <v>39</v>
      </c>
      <c r="D2" s="1" t="s">
        <v>40</v>
      </c>
      <c r="E2" s="51" t="s">
        <v>41</v>
      </c>
      <c r="F2" s="1" t="s">
        <v>42</v>
      </c>
      <c r="G2" s="52" t="s">
        <v>43</v>
      </c>
      <c r="H2" s="52" t="s">
        <v>44</v>
      </c>
      <c r="I2" s="52" t="s">
        <v>45</v>
      </c>
      <c r="J2" s="52" t="s">
        <v>46</v>
      </c>
      <c r="K2" s="52" t="s">
        <v>47</v>
      </c>
      <c r="L2" s="1" t="s">
        <v>48</v>
      </c>
      <c r="M2" s="1" t="s">
        <v>49</v>
      </c>
      <c r="N2" s="1" t="s">
        <v>50</v>
      </c>
      <c r="O2" s="1" t="s">
        <v>51</v>
      </c>
      <c r="P2" s="1" t="s">
        <v>52</v>
      </c>
      <c r="Q2" s="53" t="s">
        <v>53</v>
      </c>
      <c r="R2" s="53" t="s">
        <v>54</v>
      </c>
      <c r="S2" s="1" t="s">
        <v>55</v>
      </c>
      <c r="T2" s="1" t="s">
        <v>56</v>
      </c>
      <c r="U2" s="1" t="s">
        <v>57</v>
      </c>
      <c r="V2" s="61"/>
    </row>
    <row r="3" spans="1:22" s="50" customFormat="1" ht="13" x14ac:dyDescent="0.3">
      <c r="B3" s="54" t="s">
        <v>58</v>
      </c>
      <c r="C3" s="54" t="s">
        <v>59</v>
      </c>
      <c r="E3" s="55" t="s">
        <v>60</v>
      </c>
      <c r="F3" s="55"/>
      <c r="N3" s="55" t="s">
        <v>61</v>
      </c>
      <c r="O3" s="55"/>
      <c r="Q3" s="56"/>
      <c r="R3" s="56"/>
      <c r="S3" s="56"/>
      <c r="T3" s="56"/>
      <c r="U3" s="55" t="e">
        <f>#REF!/Q3</f>
        <v>#REF!</v>
      </c>
    </row>
    <row r="4" spans="1:22" s="50" customFormat="1" ht="13" x14ac:dyDescent="0.3">
      <c r="B4" s="54" t="s">
        <v>58</v>
      </c>
      <c r="C4" s="54" t="s">
        <v>59</v>
      </c>
      <c r="E4" s="55" t="s">
        <v>60</v>
      </c>
      <c r="F4" s="55"/>
      <c r="N4" s="55" t="s">
        <v>61</v>
      </c>
      <c r="O4" s="55"/>
      <c r="Q4" s="56"/>
      <c r="R4" s="56"/>
      <c r="S4" s="56"/>
      <c r="T4" s="56"/>
      <c r="U4" s="55" t="e">
        <f>#REF!/Q4</f>
        <v>#REF!</v>
      </c>
    </row>
    <row r="5" spans="1:22" s="50" customFormat="1" ht="13" x14ac:dyDescent="0.3">
      <c r="B5" s="54" t="s">
        <v>58</v>
      </c>
      <c r="C5" s="54" t="s">
        <v>59</v>
      </c>
      <c r="E5" s="55" t="s">
        <v>60</v>
      </c>
      <c r="F5" s="55"/>
      <c r="N5" s="55" t="s">
        <v>61</v>
      </c>
      <c r="O5" s="55"/>
      <c r="Q5" s="56"/>
      <c r="R5" s="56"/>
      <c r="S5" s="56"/>
      <c r="T5" s="56"/>
      <c r="U5" s="55" t="e">
        <f>#REF!/Q5</f>
        <v>#REF!</v>
      </c>
    </row>
    <row r="6" spans="1:22" x14ac:dyDescent="0.35">
      <c r="B6" s="54" t="s">
        <v>58</v>
      </c>
      <c r="C6" s="54" t="s">
        <v>59</v>
      </c>
      <c r="E6" s="55" t="s">
        <v>60</v>
      </c>
      <c r="F6" s="55"/>
      <c r="N6" s="55" t="s">
        <v>61</v>
      </c>
      <c r="O6" s="55"/>
      <c r="U6" s="55" t="e">
        <f>#REF!/Q6</f>
        <v>#REF!</v>
      </c>
    </row>
    <row r="7" spans="1:22" x14ac:dyDescent="0.35">
      <c r="B7" s="54" t="s">
        <v>58</v>
      </c>
      <c r="C7" s="54" t="s">
        <v>59</v>
      </c>
      <c r="E7" s="55" t="s">
        <v>60</v>
      </c>
      <c r="F7" s="55"/>
      <c r="N7" s="55" t="s">
        <v>61</v>
      </c>
      <c r="O7" s="55"/>
      <c r="U7" s="55" t="e">
        <f>#REF!/Q7</f>
        <v>#REF!</v>
      </c>
    </row>
    <row r="8" spans="1:22" x14ac:dyDescent="0.35">
      <c r="B8" s="54" t="s">
        <v>58</v>
      </c>
      <c r="C8" s="54" t="s">
        <v>59</v>
      </c>
      <c r="E8" s="55" t="s">
        <v>60</v>
      </c>
      <c r="F8" s="55"/>
      <c r="N8" s="55" t="s">
        <v>61</v>
      </c>
      <c r="O8" s="55"/>
      <c r="U8" s="55" t="e">
        <f>#REF!/Q8</f>
        <v>#REF!</v>
      </c>
    </row>
    <row r="9" spans="1:22" x14ac:dyDescent="0.35">
      <c r="B9" s="54" t="s">
        <v>58</v>
      </c>
      <c r="C9" s="54" t="s">
        <v>59</v>
      </c>
      <c r="E9" s="55" t="s">
        <v>60</v>
      </c>
      <c r="F9" s="55"/>
      <c r="N9" s="55" t="s">
        <v>61</v>
      </c>
      <c r="O9" s="55"/>
      <c r="U9" s="55" t="e">
        <f>#REF!/Q9</f>
        <v>#REF!</v>
      </c>
    </row>
    <row r="10" spans="1:22" x14ac:dyDescent="0.35">
      <c r="B10" s="54" t="s">
        <v>58</v>
      </c>
      <c r="C10" s="54" t="s">
        <v>59</v>
      </c>
      <c r="E10" s="55" t="s">
        <v>60</v>
      </c>
      <c r="F10" s="55"/>
      <c r="G10" s="58"/>
      <c r="N10" s="55" t="s">
        <v>61</v>
      </c>
      <c r="O10" s="55"/>
      <c r="U10" s="55" t="e">
        <f>#REF!/Q10</f>
        <v>#REF!</v>
      </c>
    </row>
    <row r="11" spans="1:22" x14ac:dyDescent="0.35">
      <c r="B11" s="54" t="s">
        <v>58</v>
      </c>
      <c r="C11" s="54" t="s">
        <v>59</v>
      </c>
      <c r="E11" s="55" t="s">
        <v>60</v>
      </c>
      <c r="F11" s="55"/>
      <c r="N11" s="55" t="s">
        <v>61</v>
      </c>
      <c r="O11" s="55"/>
      <c r="U11" s="55" t="e">
        <f>#REF!/Q11</f>
        <v>#REF!</v>
      </c>
    </row>
    <row r="12" spans="1:22" x14ac:dyDescent="0.35">
      <c r="B12" s="54" t="s">
        <v>58</v>
      </c>
      <c r="C12" s="54" t="s">
        <v>59</v>
      </c>
      <c r="E12" s="55" t="s">
        <v>60</v>
      </c>
      <c r="F12" s="55"/>
      <c r="N12" s="55" t="s">
        <v>61</v>
      </c>
      <c r="O12" s="55"/>
      <c r="U12" s="55" t="e">
        <f>#REF!/Q12</f>
        <v>#REF!</v>
      </c>
    </row>
    <row r="13" spans="1:22" x14ac:dyDescent="0.35">
      <c r="B13" s="54" t="s">
        <v>58</v>
      </c>
      <c r="C13" s="54" t="s">
        <v>59</v>
      </c>
      <c r="E13" s="55" t="s">
        <v>60</v>
      </c>
      <c r="F13" s="55"/>
      <c r="N13" s="55" t="s">
        <v>61</v>
      </c>
      <c r="O13" s="55"/>
      <c r="U13" s="55" t="e">
        <f>#REF!/Q13</f>
        <v>#REF!</v>
      </c>
    </row>
    <row r="14" spans="1:22" x14ac:dyDescent="0.35">
      <c r="B14" s="54" t="s">
        <v>58</v>
      </c>
      <c r="C14" s="54" t="s">
        <v>59</v>
      </c>
      <c r="E14" s="55" t="s">
        <v>60</v>
      </c>
      <c r="F14" s="55"/>
      <c r="N14" s="55" t="s">
        <v>61</v>
      </c>
      <c r="O14" s="55"/>
      <c r="U14" s="55" t="e">
        <f>#REF!/Q14</f>
        <v>#REF!</v>
      </c>
    </row>
    <row r="15" spans="1:22" x14ac:dyDescent="0.35">
      <c r="B15" s="54" t="s">
        <v>58</v>
      </c>
      <c r="C15" s="54" t="s">
        <v>59</v>
      </c>
      <c r="E15" s="55" t="s">
        <v>60</v>
      </c>
      <c r="F15" s="55"/>
      <c r="N15" s="55" t="s">
        <v>61</v>
      </c>
      <c r="O15" s="55"/>
      <c r="U15" s="55" t="e">
        <f>#REF!/Q15</f>
        <v>#REF!</v>
      </c>
    </row>
    <row r="16" spans="1:22" x14ac:dyDescent="0.35">
      <c r="B16" s="54" t="s">
        <v>58</v>
      </c>
      <c r="C16" s="54" t="s">
        <v>59</v>
      </c>
      <c r="E16" s="55" t="s">
        <v>60</v>
      </c>
      <c r="F16" s="55"/>
      <c r="N16" s="55" t="s">
        <v>61</v>
      </c>
      <c r="O16" s="55"/>
      <c r="U16" s="55" t="e">
        <f>#REF!/Q16</f>
        <v>#REF!</v>
      </c>
    </row>
    <row r="17" spans="2:21" x14ac:dyDescent="0.35">
      <c r="B17" s="54" t="s">
        <v>58</v>
      </c>
      <c r="C17" s="54" t="s">
        <v>59</v>
      </c>
      <c r="E17" s="55" t="s">
        <v>60</v>
      </c>
      <c r="F17" s="55"/>
      <c r="N17" s="55" t="s">
        <v>61</v>
      </c>
      <c r="O17" s="55"/>
      <c r="U17" s="55" t="e">
        <f>#REF!/Q17</f>
        <v>#REF!</v>
      </c>
    </row>
    <row r="18" spans="2:21" x14ac:dyDescent="0.35">
      <c r="B18" s="54" t="s">
        <v>58</v>
      </c>
      <c r="C18" s="54" t="s">
        <v>59</v>
      </c>
      <c r="E18" s="55" t="s">
        <v>60</v>
      </c>
      <c r="F18" s="55"/>
      <c r="N18" s="55" t="s">
        <v>61</v>
      </c>
      <c r="O18" s="55"/>
      <c r="U18" s="55" t="e">
        <f>#REF!/Q18</f>
        <v>#REF!</v>
      </c>
    </row>
    <row r="19" spans="2:21" x14ac:dyDescent="0.35">
      <c r="B19" s="54" t="s">
        <v>58</v>
      </c>
      <c r="C19" s="54" t="s">
        <v>59</v>
      </c>
      <c r="E19" s="55" t="s">
        <v>60</v>
      </c>
      <c r="F19" s="55"/>
      <c r="N19" s="55" t="s">
        <v>61</v>
      </c>
      <c r="O19" s="55"/>
      <c r="U19" s="55" t="e">
        <f>#REF!/Q19</f>
        <v>#REF!</v>
      </c>
    </row>
    <row r="20" spans="2:21" x14ac:dyDescent="0.35">
      <c r="B20" s="54" t="s">
        <v>58</v>
      </c>
      <c r="C20" s="54" t="s">
        <v>59</v>
      </c>
      <c r="E20" s="55" t="s">
        <v>60</v>
      </c>
      <c r="F20" s="55"/>
      <c r="N20" s="55" t="s">
        <v>61</v>
      </c>
      <c r="O20" s="55"/>
      <c r="U20" s="55" t="e">
        <f>#REF!/Q20</f>
        <v>#REF!</v>
      </c>
    </row>
    <row r="21" spans="2:21" x14ac:dyDescent="0.35">
      <c r="B21" s="54" t="s">
        <v>58</v>
      </c>
      <c r="C21" s="54" t="s">
        <v>59</v>
      </c>
      <c r="E21" s="55" t="s">
        <v>60</v>
      </c>
      <c r="F21" s="55"/>
      <c r="N21" s="55" t="s">
        <v>61</v>
      </c>
      <c r="O21" s="55"/>
      <c r="U21" s="55" t="e">
        <f>#REF!/Q21</f>
        <v>#REF!</v>
      </c>
    </row>
    <row r="22" spans="2:21" x14ac:dyDescent="0.35">
      <c r="B22" s="54" t="s">
        <v>58</v>
      </c>
      <c r="C22" s="54" t="s">
        <v>59</v>
      </c>
      <c r="E22" s="55" t="s">
        <v>60</v>
      </c>
      <c r="F22" s="55"/>
      <c r="N22" s="55" t="s">
        <v>61</v>
      </c>
      <c r="O22" s="55"/>
      <c r="U22" s="55" t="e">
        <f>#REF!/Q22</f>
        <v>#REF!</v>
      </c>
    </row>
    <row r="23" spans="2:21" x14ac:dyDescent="0.35">
      <c r="B23" s="54" t="s">
        <v>58</v>
      </c>
      <c r="C23" s="54" t="s">
        <v>59</v>
      </c>
      <c r="E23" s="55" t="s">
        <v>60</v>
      </c>
      <c r="F23" s="55"/>
      <c r="N23" s="55" t="s">
        <v>61</v>
      </c>
      <c r="O23" s="55"/>
      <c r="U23" s="55" t="e">
        <f>#REF!/Q23</f>
        <v>#REF!</v>
      </c>
    </row>
    <row r="24" spans="2:21" x14ac:dyDescent="0.35">
      <c r="B24" s="54" t="s">
        <v>58</v>
      </c>
      <c r="C24" s="54" t="s">
        <v>59</v>
      </c>
      <c r="E24" s="55" t="s">
        <v>60</v>
      </c>
      <c r="F24" s="55"/>
      <c r="N24" s="55" t="s">
        <v>61</v>
      </c>
      <c r="O24" s="55"/>
      <c r="U24" s="55" t="e">
        <f>#REF!/Q24</f>
        <v>#REF!</v>
      </c>
    </row>
    <row r="25" spans="2:21" x14ac:dyDescent="0.35">
      <c r="B25" s="54" t="s">
        <v>58</v>
      </c>
      <c r="C25" s="54" t="s">
        <v>59</v>
      </c>
      <c r="E25" s="55" t="s">
        <v>60</v>
      </c>
      <c r="F25" s="55"/>
      <c r="N25" s="55" t="s">
        <v>61</v>
      </c>
      <c r="O25" s="55"/>
      <c r="U25" s="55" t="e">
        <f>#REF!/Q25</f>
        <v>#REF!</v>
      </c>
    </row>
    <row r="26" spans="2:21" x14ac:dyDescent="0.35">
      <c r="B26" s="54" t="s">
        <v>58</v>
      </c>
      <c r="C26" s="54" t="s">
        <v>59</v>
      </c>
      <c r="E26" s="55" t="s">
        <v>60</v>
      </c>
      <c r="F26" s="55"/>
      <c r="N26" s="55" t="s">
        <v>61</v>
      </c>
      <c r="O26" s="55"/>
      <c r="U26" s="55" t="e">
        <f>#REF!/Q26</f>
        <v>#REF!</v>
      </c>
    </row>
    <row r="27" spans="2:21" x14ac:dyDescent="0.35">
      <c r="B27" s="54" t="s">
        <v>58</v>
      </c>
      <c r="C27" s="54" t="s">
        <v>59</v>
      </c>
      <c r="E27" s="55" t="s">
        <v>60</v>
      </c>
      <c r="F27" s="55"/>
      <c r="N27" s="55" t="s">
        <v>61</v>
      </c>
      <c r="O27" s="55"/>
      <c r="U27" s="55" t="e">
        <f>#REF!/Q27</f>
        <v>#REF!</v>
      </c>
    </row>
    <row r="28" spans="2:21" x14ac:dyDescent="0.35">
      <c r="B28" s="54" t="s">
        <v>58</v>
      </c>
      <c r="C28" s="54" t="s">
        <v>59</v>
      </c>
      <c r="E28" s="55" t="s">
        <v>60</v>
      </c>
      <c r="F28" s="55"/>
      <c r="N28" s="55" t="s">
        <v>61</v>
      </c>
      <c r="O28" s="55"/>
      <c r="U28" s="55" t="e">
        <f>#REF!/Q28</f>
        <v>#REF!</v>
      </c>
    </row>
    <row r="29" spans="2:21" x14ac:dyDescent="0.35">
      <c r="B29" s="54" t="s">
        <v>58</v>
      </c>
      <c r="C29" s="54" t="s">
        <v>59</v>
      </c>
      <c r="E29" s="55" t="s">
        <v>60</v>
      </c>
      <c r="F29" s="55"/>
      <c r="N29" s="55" t="s">
        <v>61</v>
      </c>
      <c r="O29" s="55"/>
      <c r="U29" s="55" t="e">
        <f>#REF!/Q29</f>
        <v>#REF!</v>
      </c>
    </row>
    <row r="30" spans="2:21" x14ac:dyDescent="0.35">
      <c r="B30" s="54" t="s">
        <v>58</v>
      </c>
      <c r="C30" s="54" t="s">
        <v>59</v>
      </c>
      <c r="E30" s="55" t="s">
        <v>60</v>
      </c>
      <c r="F30" s="55"/>
      <c r="N30" s="55" t="s">
        <v>61</v>
      </c>
      <c r="O30" s="55"/>
      <c r="U30" s="55" t="e">
        <f>#REF!/Q30</f>
        <v>#REF!</v>
      </c>
    </row>
    <row r="31" spans="2:21" x14ac:dyDescent="0.35">
      <c r="B31" s="54" t="s">
        <v>58</v>
      </c>
      <c r="C31" s="54" t="s">
        <v>59</v>
      </c>
      <c r="E31" s="55" t="s">
        <v>60</v>
      </c>
      <c r="F31" s="55"/>
      <c r="N31" s="55" t="s">
        <v>61</v>
      </c>
      <c r="O31" s="55"/>
      <c r="U31" s="55" t="e">
        <f>#REF!/Q31</f>
        <v>#REF!</v>
      </c>
    </row>
    <row r="32" spans="2:21" x14ac:dyDescent="0.35">
      <c r="B32" s="54" t="s">
        <v>58</v>
      </c>
      <c r="C32" s="54" t="s">
        <v>59</v>
      </c>
      <c r="E32" s="55" t="s">
        <v>60</v>
      </c>
      <c r="F32" s="55"/>
      <c r="N32" s="55" t="s">
        <v>61</v>
      </c>
      <c r="O32" s="55"/>
      <c r="U32" s="55" t="e">
        <f>#REF!/Q32</f>
        <v>#REF!</v>
      </c>
    </row>
    <row r="33" spans="2:21" x14ac:dyDescent="0.35">
      <c r="B33" s="54" t="s">
        <v>58</v>
      </c>
      <c r="C33" s="54" t="s">
        <v>59</v>
      </c>
      <c r="E33" s="55" t="s">
        <v>60</v>
      </c>
      <c r="F33" s="55"/>
      <c r="N33" s="55" t="s">
        <v>61</v>
      </c>
      <c r="O33" s="55"/>
      <c r="U33" s="55" t="e">
        <f>#REF!/Q33</f>
        <v>#REF!</v>
      </c>
    </row>
    <row r="34" spans="2:21" x14ac:dyDescent="0.35">
      <c r="B34" s="54" t="s">
        <v>58</v>
      </c>
      <c r="C34" s="54" t="s">
        <v>59</v>
      </c>
      <c r="E34" s="55" t="s">
        <v>60</v>
      </c>
      <c r="F34" s="55"/>
      <c r="N34" s="55" t="s">
        <v>61</v>
      </c>
      <c r="O34" s="55"/>
      <c r="U34" s="55" t="e">
        <f>#REF!/Q34</f>
        <v>#REF!</v>
      </c>
    </row>
    <row r="35" spans="2:21" x14ac:dyDescent="0.35">
      <c r="B35" s="54" t="s">
        <v>58</v>
      </c>
      <c r="C35" s="54" t="s">
        <v>59</v>
      </c>
      <c r="E35" s="55" t="s">
        <v>60</v>
      </c>
      <c r="F35" s="55"/>
      <c r="N35" s="55" t="s">
        <v>61</v>
      </c>
      <c r="O35" s="55"/>
      <c r="U35" s="55" t="e">
        <f>#REF!/Q35</f>
        <v>#REF!</v>
      </c>
    </row>
    <row r="36" spans="2:21" x14ac:dyDescent="0.35">
      <c r="B36" s="54" t="s">
        <v>58</v>
      </c>
      <c r="C36" s="54" t="s">
        <v>59</v>
      </c>
      <c r="E36" s="55" t="s">
        <v>60</v>
      </c>
      <c r="F36" s="55"/>
      <c r="N36" s="55" t="s">
        <v>61</v>
      </c>
      <c r="O36" s="55"/>
      <c r="U36" s="55" t="e">
        <f>#REF!/Q36</f>
        <v>#REF!</v>
      </c>
    </row>
    <row r="37" spans="2:21" x14ac:dyDescent="0.35">
      <c r="B37" s="54" t="s">
        <v>58</v>
      </c>
      <c r="C37" s="54" t="s">
        <v>59</v>
      </c>
      <c r="E37" s="55" t="s">
        <v>60</v>
      </c>
      <c r="F37" s="55"/>
      <c r="N37" s="55" t="s">
        <v>61</v>
      </c>
      <c r="O37" s="55"/>
      <c r="U37" s="55" t="e">
        <f>#REF!/Q37</f>
        <v>#REF!</v>
      </c>
    </row>
    <row r="38" spans="2:21" x14ac:dyDescent="0.35">
      <c r="B38" s="54" t="s">
        <v>58</v>
      </c>
      <c r="C38" s="54" t="s">
        <v>59</v>
      </c>
      <c r="E38" s="55" t="s">
        <v>60</v>
      </c>
      <c r="F38" s="55"/>
      <c r="N38" s="55" t="s">
        <v>61</v>
      </c>
      <c r="O38" s="55"/>
      <c r="U38" s="55" t="e">
        <f>#REF!/Q38</f>
        <v>#REF!</v>
      </c>
    </row>
    <row r="39" spans="2:21" x14ac:dyDescent="0.35">
      <c r="B39" s="54" t="s">
        <v>58</v>
      </c>
      <c r="C39" s="54" t="s">
        <v>59</v>
      </c>
      <c r="E39" s="55" t="s">
        <v>60</v>
      </c>
      <c r="F39" s="55"/>
      <c r="N39" s="55" t="s">
        <v>61</v>
      </c>
      <c r="O39" s="55"/>
      <c r="U39" s="55" t="e">
        <f>#REF!/Q39</f>
        <v>#REF!</v>
      </c>
    </row>
    <row r="40" spans="2:21" x14ac:dyDescent="0.35">
      <c r="B40" s="54" t="s">
        <v>58</v>
      </c>
      <c r="C40" s="54" t="s">
        <v>59</v>
      </c>
      <c r="E40" s="55" t="s">
        <v>60</v>
      </c>
      <c r="F40" s="55"/>
      <c r="N40" s="55" t="s">
        <v>61</v>
      </c>
      <c r="O40" s="55"/>
      <c r="U40" s="55" t="e">
        <f>#REF!/Q40</f>
        <v>#REF!</v>
      </c>
    </row>
    <row r="41" spans="2:21" x14ac:dyDescent="0.35">
      <c r="B41" s="54" t="s">
        <v>58</v>
      </c>
      <c r="C41" s="54" t="s">
        <v>59</v>
      </c>
      <c r="E41" s="55" t="s">
        <v>60</v>
      </c>
      <c r="F41" s="55"/>
      <c r="N41" s="55" t="s">
        <v>61</v>
      </c>
      <c r="O41" s="55"/>
      <c r="U41" s="55" t="e">
        <f>#REF!/Q41</f>
        <v>#REF!</v>
      </c>
    </row>
    <row r="42" spans="2:21" x14ac:dyDescent="0.35">
      <c r="B42" s="54" t="s">
        <v>58</v>
      </c>
      <c r="C42" s="54" t="s">
        <v>59</v>
      </c>
      <c r="E42" s="55" t="s">
        <v>60</v>
      </c>
      <c r="F42" s="55"/>
      <c r="N42" s="55" t="s">
        <v>61</v>
      </c>
      <c r="O42" s="55"/>
      <c r="U42" s="55" t="e">
        <f>#REF!/Q42</f>
        <v>#REF!</v>
      </c>
    </row>
    <row r="43" spans="2:21" x14ac:dyDescent="0.35">
      <c r="B43" s="54" t="s">
        <v>58</v>
      </c>
      <c r="C43" s="54" t="s">
        <v>59</v>
      </c>
      <c r="E43" s="55" t="s">
        <v>60</v>
      </c>
      <c r="F43" s="55"/>
      <c r="N43" s="55" t="s">
        <v>61</v>
      </c>
      <c r="O43" s="55"/>
      <c r="U43" s="55" t="e">
        <f>#REF!/Q43</f>
        <v>#REF!</v>
      </c>
    </row>
    <row r="44" spans="2:21" x14ac:dyDescent="0.35">
      <c r="B44" s="54" t="s">
        <v>58</v>
      </c>
      <c r="C44" s="54" t="s">
        <v>59</v>
      </c>
      <c r="E44" s="55" t="s">
        <v>60</v>
      </c>
      <c r="F44" s="55"/>
      <c r="N44" s="55" t="s">
        <v>61</v>
      </c>
      <c r="O44" s="55"/>
      <c r="U44" s="55" t="e">
        <f>#REF!/Q44</f>
        <v>#REF!</v>
      </c>
    </row>
    <row r="45" spans="2:21" x14ac:dyDescent="0.35">
      <c r="B45" s="54" t="s">
        <v>58</v>
      </c>
      <c r="C45" s="54" t="s">
        <v>59</v>
      </c>
      <c r="E45" s="55" t="s">
        <v>60</v>
      </c>
      <c r="F45" s="55"/>
      <c r="N45" s="55" t="s">
        <v>61</v>
      </c>
      <c r="O45" s="55"/>
      <c r="U45" s="55" t="e">
        <f>#REF!/Q45</f>
        <v>#REF!</v>
      </c>
    </row>
    <row r="46" spans="2:21" x14ac:dyDescent="0.35">
      <c r="B46" s="54" t="s">
        <v>58</v>
      </c>
      <c r="C46" s="54" t="s">
        <v>59</v>
      </c>
      <c r="E46" s="55" t="s">
        <v>60</v>
      </c>
      <c r="F46" s="55"/>
      <c r="N46" s="55" t="s">
        <v>61</v>
      </c>
      <c r="O46" s="55"/>
      <c r="U46" s="55" t="e">
        <f>#REF!/Q46</f>
        <v>#REF!</v>
      </c>
    </row>
    <row r="47" spans="2:21" x14ac:dyDescent="0.35">
      <c r="B47" s="54" t="s">
        <v>58</v>
      </c>
      <c r="C47" s="54" t="s">
        <v>59</v>
      </c>
      <c r="E47" s="55" t="s">
        <v>60</v>
      </c>
      <c r="F47" s="55"/>
      <c r="N47" s="55" t="s">
        <v>61</v>
      </c>
      <c r="O47" s="55"/>
      <c r="U47" s="55" t="e">
        <f>#REF!/Q47</f>
        <v>#REF!</v>
      </c>
    </row>
    <row r="48" spans="2:21" x14ac:dyDescent="0.35">
      <c r="B48" s="54" t="s">
        <v>58</v>
      </c>
      <c r="C48" s="54" t="s">
        <v>59</v>
      </c>
      <c r="E48" s="55" t="s">
        <v>60</v>
      </c>
      <c r="F48" s="55"/>
      <c r="N48" s="55" t="s">
        <v>61</v>
      </c>
      <c r="O48" s="55"/>
      <c r="U48" s="55" t="e">
        <f>#REF!/Q48</f>
        <v>#REF!</v>
      </c>
    </row>
    <row r="49" spans="2:21" x14ac:dyDescent="0.35">
      <c r="B49" s="54" t="s">
        <v>58</v>
      </c>
      <c r="C49" s="54" t="s">
        <v>59</v>
      </c>
      <c r="E49" s="55" t="s">
        <v>60</v>
      </c>
      <c r="F49" s="55"/>
      <c r="N49" s="55" t="s">
        <v>61</v>
      </c>
      <c r="O49" s="55"/>
      <c r="U49" s="55" t="e">
        <f>#REF!/Q49</f>
        <v>#REF!</v>
      </c>
    </row>
    <row r="50" spans="2:21" x14ac:dyDescent="0.35">
      <c r="B50" s="54" t="s">
        <v>58</v>
      </c>
      <c r="C50" s="54" t="s">
        <v>59</v>
      </c>
      <c r="E50" s="55" t="s">
        <v>60</v>
      </c>
      <c r="F50" s="55"/>
      <c r="N50" s="55" t="s">
        <v>61</v>
      </c>
      <c r="O50" s="55"/>
      <c r="U50" s="55" t="e">
        <f>#REF!/Q50</f>
        <v>#REF!</v>
      </c>
    </row>
    <row r="51" spans="2:21" x14ac:dyDescent="0.35">
      <c r="B51" s="54" t="s">
        <v>58</v>
      </c>
      <c r="C51" s="54" t="s">
        <v>59</v>
      </c>
      <c r="E51" s="55" t="s">
        <v>60</v>
      </c>
      <c r="F51" s="55"/>
      <c r="N51" s="55" t="s">
        <v>61</v>
      </c>
      <c r="O51" s="55"/>
      <c r="U51" s="55" t="e">
        <f>#REF!/Q51</f>
        <v>#REF!</v>
      </c>
    </row>
    <row r="52" spans="2:21" x14ac:dyDescent="0.35">
      <c r="B52" s="54" t="s">
        <v>58</v>
      </c>
      <c r="C52" s="54" t="s">
        <v>59</v>
      </c>
      <c r="E52" s="55" t="s">
        <v>60</v>
      </c>
      <c r="F52" s="55"/>
      <c r="N52" s="55" t="s">
        <v>61</v>
      </c>
      <c r="O52" s="55"/>
      <c r="U52" s="55" t="e">
        <f>#REF!/Q52</f>
        <v>#REF!</v>
      </c>
    </row>
    <row r="53" spans="2:21" x14ac:dyDescent="0.35">
      <c r="B53" s="54" t="s">
        <v>58</v>
      </c>
      <c r="C53" s="54" t="s">
        <v>59</v>
      </c>
      <c r="E53" s="55" t="s">
        <v>60</v>
      </c>
      <c r="F53" s="55"/>
      <c r="N53" s="55" t="s">
        <v>61</v>
      </c>
      <c r="O53" s="55"/>
      <c r="U53" s="55" t="e">
        <f>#REF!/Q53</f>
        <v>#REF!</v>
      </c>
    </row>
    <row r="54" spans="2:21" x14ac:dyDescent="0.35">
      <c r="B54" s="54" t="s">
        <v>58</v>
      </c>
      <c r="C54" s="54" t="s">
        <v>59</v>
      </c>
      <c r="E54" s="55" t="s">
        <v>60</v>
      </c>
      <c r="F54" s="55"/>
      <c r="N54" s="55" t="s">
        <v>61</v>
      </c>
      <c r="O54" s="55"/>
      <c r="U54" s="55" t="e">
        <f>#REF!/Q54</f>
        <v>#REF!</v>
      </c>
    </row>
    <row r="55" spans="2:21" x14ac:dyDescent="0.35">
      <c r="B55" s="54" t="s">
        <v>58</v>
      </c>
      <c r="C55" s="54" t="s">
        <v>59</v>
      </c>
      <c r="E55" s="55" t="s">
        <v>60</v>
      </c>
      <c r="F55" s="55"/>
      <c r="N55" s="55" t="s">
        <v>61</v>
      </c>
      <c r="O55" s="55"/>
      <c r="U55" s="55" t="e">
        <f>#REF!/Q55</f>
        <v>#REF!</v>
      </c>
    </row>
    <row r="56" spans="2:21" x14ac:dyDescent="0.35">
      <c r="B56" s="54" t="s">
        <v>58</v>
      </c>
      <c r="C56" s="54" t="s">
        <v>59</v>
      </c>
      <c r="E56" s="55" t="s">
        <v>60</v>
      </c>
      <c r="F56" s="55"/>
      <c r="N56" s="55" t="s">
        <v>61</v>
      </c>
      <c r="O56" s="55"/>
      <c r="U56" s="55" t="e">
        <f>#REF!/Q56</f>
        <v>#REF!</v>
      </c>
    </row>
    <row r="57" spans="2:21" x14ac:dyDescent="0.35">
      <c r="B57" s="54" t="s">
        <v>58</v>
      </c>
      <c r="C57" s="54" t="s">
        <v>59</v>
      </c>
      <c r="E57" s="55" t="s">
        <v>60</v>
      </c>
      <c r="F57" s="55"/>
      <c r="N57" s="55" t="s">
        <v>61</v>
      </c>
      <c r="O57" s="55"/>
      <c r="U57" s="55" t="e">
        <f>#REF!/Q57</f>
        <v>#REF!</v>
      </c>
    </row>
    <row r="58" spans="2:21" x14ac:dyDescent="0.35">
      <c r="B58" s="54" t="s">
        <v>58</v>
      </c>
      <c r="C58" s="54" t="s">
        <v>59</v>
      </c>
      <c r="E58" s="55" t="s">
        <v>60</v>
      </c>
      <c r="F58" s="55"/>
      <c r="N58" s="55" t="s">
        <v>61</v>
      </c>
      <c r="O58" s="55"/>
      <c r="U58" s="55" t="e">
        <f>#REF!/Q58</f>
        <v>#REF!</v>
      </c>
    </row>
    <row r="59" spans="2:21" x14ac:dyDescent="0.35">
      <c r="B59" s="54" t="s">
        <v>58</v>
      </c>
      <c r="C59" s="54" t="s">
        <v>59</v>
      </c>
      <c r="E59" s="55" t="s">
        <v>60</v>
      </c>
      <c r="F59" s="55"/>
      <c r="N59" s="55" t="s">
        <v>61</v>
      </c>
      <c r="O59" s="55"/>
      <c r="U59" s="55" t="e">
        <f>#REF!/Q59</f>
        <v>#REF!</v>
      </c>
    </row>
    <row r="60" spans="2:21" x14ac:dyDescent="0.35">
      <c r="B60" s="54" t="s">
        <v>58</v>
      </c>
      <c r="C60" s="54" t="s">
        <v>59</v>
      </c>
      <c r="E60" s="55" t="s">
        <v>60</v>
      </c>
      <c r="F60" s="55"/>
      <c r="N60" s="55" t="s">
        <v>61</v>
      </c>
      <c r="O60" s="55"/>
      <c r="U60" s="55" t="e">
        <f>#REF!/Q60</f>
        <v>#REF!</v>
      </c>
    </row>
    <row r="61" spans="2:21" x14ac:dyDescent="0.35">
      <c r="B61" s="54" t="s">
        <v>58</v>
      </c>
      <c r="C61" s="54" t="s">
        <v>59</v>
      </c>
      <c r="E61" s="55" t="s">
        <v>60</v>
      </c>
      <c r="F61" s="55"/>
      <c r="N61" s="55" t="s">
        <v>61</v>
      </c>
      <c r="O61" s="55"/>
      <c r="U61" s="55" t="e">
        <f>#REF!/Q61</f>
        <v>#REF!</v>
      </c>
    </row>
    <row r="62" spans="2:21" x14ac:dyDescent="0.35">
      <c r="B62" s="54" t="s">
        <v>58</v>
      </c>
      <c r="C62" s="54" t="s">
        <v>59</v>
      </c>
      <c r="E62" s="55" t="s">
        <v>60</v>
      </c>
      <c r="F62" s="55"/>
      <c r="N62" s="55" t="s">
        <v>61</v>
      </c>
      <c r="O62" s="55"/>
      <c r="U62" s="55" t="e">
        <f>#REF!/Q62</f>
        <v>#REF!</v>
      </c>
    </row>
    <row r="63" spans="2:21" x14ac:dyDescent="0.35">
      <c r="B63" s="54" t="s">
        <v>58</v>
      </c>
      <c r="C63" s="54" t="s">
        <v>59</v>
      </c>
      <c r="E63" s="55" t="s">
        <v>60</v>
      </c>
      <c r="F63" s="55"/>
      <c r="N63" s="55" t="s">
        <v>61</v>
      </c>
      <c r="O63" s="55"/>
      <c r="U63" s="55" t="e">
        <f>#REF!/Q63</f>
        <v>#REF!</v>
      </c>
    </row>
    <row r="64" spans="2:21" x14ac:dyDescent="0.35">
      <c r="B64" s="54" t="s">
        <v>58</v>
      </c>
      <c r="C64" s="54" t="s">
        <v>59</v>
      </c>
      <c r="E64" s="55" t="s">
        <v>60</v>
      </c>
      <c r="F64" s="55"/>
      <c r="N64" s="55" t="s">
        <v>61</v>
      </c>
      <c r="O64" s="55"/>
      <c r="U64" s="55" t="e">
        <f>#REF!/Q64</f>
        <v>#REF!</v>
      </c>
    </row>
    <row r="65" spans="2:21" x14ac:dyDescent="0.35">
      <c r="B65" s="54" t="s">
        <v>58</v>
      </c>
      <c r="C65" s="54" t="s">
        <v>59</v>
      </c>
      <c r="E65" s="55" t="s">
        <v>60</v>
      </c>
      <c r="F65" s="55"/>
      <c r="N65" s="55" t="s">
        <v>61</v>
      </c>
      <c r="O65" s="55"/>
      <c r="U65" s="55" t="e">
        <f>#REF!/Q65</f>
        <v>#REF!</v>
      </c>
    </row>
    <row r="66" spans="2:21" x14ac:dyDescent="0.35">
      <c r="B66" s="54" t="s">
        <v>58</v>
      </c>
      <c r="C66" s="54" t="s">
        <v>59</v>
      </c>
      <c r="E66" s="55" t="s">
        <v>60</v>
      </c>
      <c r="F66" s="55"/>
      <c r="N66" s="55" t="s">
        <v>61</v>
      </c>
      <c r="O66" s="55"/>
      <c r="U66" s="55" t="e">
        <f>#REF!/Q66</f>
        <v>#REF!</v>
      </c>
    </row>
    <row r="67" spans="2:21" x14ac:dyDescent="0.35">
      <c r="B67" s="54" t="s">
        <v>58</v>
      </c>
      <c r="C67" s="54" t="s">
        <v>59</v>
      </c>
      <c r="E67" s="55" t="s">
        <v>60</v>
      </c>
      <c r="F67" s="55"/>
      <c r="N67" s="55" t="s">
        <v>61</v>
      </c>
      <c r="O67" s="55"/>
      <c r="U67" s="55" t="e">
        <f>#REF!/Q67</f>
        <v>#REF!</v>
      </c>
    </row>
    <row r="68" spans="2:21" x14ac:dyDescent="0.35">
      <c r="B68" s="54" t="s">
        <v>58</v>
      </c>
      <c r="C68" s="54" t="s">
        <v>59</v>
      </c>
      <c r="E68" s="55" t="s">
        <v>60</v>
      </c>
      <c r="F68" s="55"/>
      <c r="N68" s="55" t="s">
        <v>61</v>
      </c>
      <c r="O68" s="55"/>
      <c r="U68" s="55" t="e">
        <f>#REF!/Q68</f>
        <v>#REF!</v>
      </c>
    </row>
    <row r="69" spans="2:21" x14ac:dyDescent="0.35">
      <c r="B69" s="54" t="s">
        <v>58</v>
      </c>
      <c r="C69" s="54" t="s">
        <v>59</v>
      </c>
      <c r="E69" s="55" t="s">
        <v>60</v>
      </c>
      <c r="F69" s="55"/>
      <c r="N69" s="55" t="s">
        <v>61</v>
      </c>
      <c r="O69" s="55"/>
      <c r="U69" s="55" t="e">
        <f>#REF!/Q69</f>
        <v>#REF!</v>
      </c>
    </row>
    <row r="70" spans="2:21" x14ac:dyDescent="0.35">
      <c r="B70" s="54" t="s">
        <v>58</v>
      </c>
      <c r="C70" s="54" t="s">
        <v>59</v>
      </c>
      <c r="E70" s="55" t="s">
        <v>60</v>
      </c>
      <c r="F70" s="55"/>
      <c r="N70" s="55" t="s">
        <v>61</v>
      </c>
      <c r="O70" s="55"/>
      <c r="U70" s="55" t="e">
        <f>#REF!/Q70</f>
        <v>#REF!</v>
      </c>
    </row>
    <row r="71" spans="2:21" x14ac:dyDescent="0.35">
      <c r="B71" s="54" t="s">
        <v>58</v>
      </c>
      <c r="C71" s="54" t="s">
        <v>59</v>
      </c>
      <c r="E71" s="55" t="s">
        <v>60</v>
      </c>
      <c r="F71" s="55"/>
      <c r="N71" s="55" t="s">
        <v>61</v>
      </c>
      <c r="O71" s="55"/>
      <c r="U71" s="55" t="e">
        <f>#REF!/Q71</f>
        <v>#REF!</v>
      </c>
    </row>
    <row r="72" spans="2:21" x14ac:dyDescent="0.35">
      <c r="B72" s="54" t="s">
        <v>58</v>
      </c>
      <c r="C72" s="54" t="s">
        <v>59</v>
      </c>
      <c r="E72" s="55" t="s">
        <v>60</v>
      </c>
      <c r="F72" s="55"/>
      <c r="N72" s="55" t="s">
        <v>61</v>
      </c>
      <c r="O72" s="55"/>
      <c r="U72" s="55" t="e">
        <f>#REF!/Q72</f>
        <v>#REF!</v>
      </c>
    </row>
    <row r="73" spans="2:21" x14ac:dyDescent="0.35">
      <c r="B73" s="54" t="s">
        <v>58</v>
      </c>
      <c r="C73" s="54" t="s">
        <v>59</v>
      </c>
      <c r="E73" s="55" t="s">
        <v>60</v>
      </c>
      <c r="F73" s="55"/>
      <c r="N73" s="55" t="s">
        <v>61</v>
      </c>
      <c r="O73" s="55"/>
      <c r="U73" s="55" t="e">
        <f>#REF!/Q73</f>
        <v>#REF!</v>
      </c>
    </row>
    <row r="74" spans="2:21" x14ac:dyDescent="0.35">
      <c r="B74" s="54" t="s">
        <v>58</v>
      </c>
      <c r="C74" s="54" t="s">
        <v>59</v>
      </c>
      <c r="E74" s="55" t="s">
        <v>60</v>
      </c>
      <c r="F74" s="55"/>
      <c r="N74" s="55" t="s">
        <v>61</v>
      </c>
      <c r="O74" s="55"/>
      <c r="U74" s="55" t="e">
        <f>#REF!/Q74</f>
        <v>#REF!</v>
      </c>
    </row>
    <row r="75" spans="2:21" x14ac:dyDescent="0.35">
      <c r="B75" s="54" t="s">
        <v>58</v>
      </c>
      <c r="C75" s="54" t="s">
        <v>59</v>
      </c>
      <c r="E75" s="55" t="s">
        <v>60</v>
      </c>
      <c r="F75" s="55"/>
      <c r="N75" s="55" t="s">
        <v>61</v>
      </c>
      <c r="O75" s="55"/>
      <c r="U75" s="55" t="e">
        <f>#REF!/Q75</f>
        <v>#REF!</v>
      </c>
    </row>
    <row r="76" spans="2:21" x14ac:dyDescent="0.35">
      <c r="B76" s="54" t="s">
        <v>58</v>
      </c>
      <c r="C76" s="54" t="s">
        <v>59</v>
      </c>
      <c r="E76" s="55" t="s">
        <v>60</v>
      </c>
      <c r="F76" s="55"/>
      <c r="N76" s="55" t="s">
        <v>61</v>
      </c>
      <c r="O76" s="55"/>
      <c r="U76" s="55" t="e">
        <f>#REF!/Q76</f>
        <v>#REF!</v>
      </c>
    </row>
    <row r="77" spans="2:21" x14ac:dyDescent="0.35">
      <c r="B77" s="54" t="s">
        <v>58</v>
      </c>
      <c r="C77" s="54" t="s">
        <v>59</v>
      </c>
      <c r="E77" s="55" t="s">
        <v>60</v>
      </c>
      <c r="F77" s="55"/>
      <c r="N77" s="55" t="s">
        <v>61</v>
      </c>
      <c r="O77" s="55"/>
      <c r="U77" s="55" t="e">
        <f>#REF!/Q77</f>
        <v>#REF!</v>
      </c>
    </row>
    <row r="78" spans="2:21" x14ac:dyDescent="0.35">
      <c r="B78" s="54" t="s">
        <v>58</v>
      </c>
      <c r="C78" s="54" t="s">
        <v>59</v>
      </c>
      <c r="E78" s="55" t="s">
        <v>60</v>
      </c>
      <c r="F78" s="55"/>
      <c r="N78" s="55" t="s">
        <v>61</v>
      </c>
      <c r="O78" s="55"/>
      <c r="U78" s="55" t="e">
        <f>#REF!/Q78</f>
        <v>#REF!</v>
      </c>
    </row>
    <row r="79" spans="2:21" x14ac:dyDescent="0.35">
      <c r="B79" s="54" t="s">
        <v>58</v>
      </c>
      <c r="C79" s="54" t="s">
        <v>59</v>
      </c>
      <c r="E79" s="55" t="s">
        <v>60</v>
      </c>
      <c r="F79" s="55"/>
      <c r="N79" s="55" t="s">
        <v>61</v>
      </c>
      <c r="O79" s="55"/>
      <c r="U79" s="55" t="e">
        <f>#REF!/Q79</f>
        <v>#REF!</v>
      </c>
    </row>
    <row r="80" spans="2:21" x14ac:dyDescent="0.35">
      <c r="B80" s="54" t="s">
        <v>58</v>
      </c>
      <c r="C80" s="54" t="s">
        <v>59</v>
      </c>
      <c r="E80" s="55" t="s">
        <v>60</v>
      </c>
      <c r="F80" s="55"/>
      <c r="N80" s="55" t="s">
        <v>61</v>
      </c>
      <c r="O80" s="55"/>
      <c r="U80" s="55" t="e">
        <f>#REF!/Q80</f>
        <v>#REF!</v>
      </c>
    </row>
    <row r="81" spans="2:21" x14ac:dyDescent="0.35">
      <c r="B81" s="54" t="s">
        <v>58</v>
      </c>
      <c r="C81" s="54" t="s">
        <v>59</v>
      </c>
      <c r="E81" s="55" t="s">
        <v>60</v>
      </c>
      <c r="F81" s="55"/>
      <c r="N81" s="55" t="s">
        <v>61</v>
      </c>
      <c r="O81" s="55"/>
      <c r="U81" s="55" t="e">
        <f>#REF!/Q81</f>
        <v>#REF!</v>
      </c>
    </row>
    <row r="82" spans="2:21" x14ac:dyDescent="0.35">
      <c r="B82" s="54" t="s">
        <v>58</v>
      </c>
      <c r="C82" s="54" t="s">
        <v>59</v>
      </c>
      <c r="E82" s="55" t="s">
        <v>60</v>
      </c>
      <c r="F82" s="55"/>
      <c r="N82" s="55" t="s">
        <v>61</v>
      </c>
      <c r="O82" s="55"/>
      <c r="U82" s="55" t="e">
        <f>#REF!/Q82</f>
        <v>#REF!</v>
      </c>
    </row>
    <row r="83" spans="2:21" x14ac:dyDescent="0.35">
      <c r="B83" s="54" t="s">
        <v>58</v>
      </c>
      <c r="C83" s="54" t="s">
        <v>59</v>
      </c>
      <c r="E83" s="55" t="s">
        <v>60</v>
      </c>
      <c r="F83" s="55"/>
      <c r="N83" s="55" t="s">
        <v>61</v>
      </c>
      <c r="O83" s="55"/>
      <c r="U83" s="55" t="e">
        <f>#REF!/Q83</f>
        <v>#REF!</v>
      </c>
    </row>
    <row r="84" spans="2:21" x14ac:dyDescent="0.35">
      <c r="B84" s="54" t="s">
        <v>58</v>
      </c>
      <c r="C84" s="54" t="s">
        <v>59</v>
      </c>
      <c r="E84" s="55" t="s">
        <v>60</v>
      </c>
      <c r="F84" s="55"/>
      <c r="N84" s="55" t="s">
        <v>61</v>
      </c>
      <c r="O84" s="55"/>
      <c r="U84" s="55" t="e">
        <f>#REF!/Q84</f>
        <v>#REF!</v>
      </c>
    </row>
    <row r="85" spans="2:21" x14ac:dyDescent="0.35">
      <c r="B85" s="54" t="s">
        <v>58</v>
      </c>
      <c r="C85" s="54" t="s">
        <v>59</v>
      </c>
      <c r="E85" s="55" t="s">
        <v>60</v>
      </c>
      <c r="F85" s="55"/>
      <c r="N85" s="55" t="s">
        <v>61</v>
      </c>
      <c r="O85" s="55"/>
      <c r="U85" s="55" t="e">
        <f>#REF!/Q85</f>
        <v>#REF!</v>
      </c>
    </row>
    <row r="86" spans="2:21" x14ac:dyDescent="0.35">
      <c r="B86" s="54" t="s">
        <v>58</v>
      </c>
      <c r="C86" s="54" t="s">
        <v>59</v>
      </c>
      <c r="E86" s="55" t="s">
        <v>60</v>
      </c>
      <c r="F86" s="55"/>
      <c r="N86" s="55" t="s">
        <v>61</v>
      </c>
      <c r="O86" s="55"/>
      <c r="U86" s="55" t="e">
        <f>#REF!/Q86</f>
        <v>#REF!</v>
      </c>
    </row>
    <row r="87" spans="2:21" x14ac:dyDescent="0.35">
      <c r="B87" s="54" t="s">
        <v>58</v>
      </c>
      <c r="C87" s="54" t="s">
        <v>59</v>
      </c>
      <c r="E87" s="55" t="s">
        <v>60</v>
      </c>
      <c r="F87" s="55"/>
      <c r="N87" s="55" t="s">
        <v>61</v>
      </c>
      <c r="O87" s="55"/>
      <c r="U87" s="55" t="e">
        <f>#REF!/Q87</f>
        <v>#REF!</v>
      </c>
    </row>
    <row r="88" spans="2:21" x14ac:dyDescent="0.35">
      <c r="B88" s="54" t="s">
        <v>58</v>
      </c>
      <c r="C88" s="54" t="s">
        <v>59</v>
      </c>
      <c r="E88" s="55" t="s">
        <v>60</v>
      </c>
      <c r="F88" s="55"/>
      <c r="N88" s="55" t="s">
        <v>61</v>
      </c>
      <c r="O88" s="55"/>
      <c r="U88" s="55" t="e">
        <f>#REF!/Q88</f>
        <v>#REF!</v>
      </c>
    </row>
    <row r="89" spans="2:21" x14ac:dyDescent="0.35">
      <c r="B89" s="54" t="s">
        <v>58</v>
      </c>
      <c r="C89" s="54" t="s">
        <v>59</v>
      </c>
      <c r="E89" s="55" t="s">
        <v>60</v>
      </c>
      <c r="F89" s="55"/>
      <c r="N89" s="55" t="s">
        <v>61</v>
      </c>
      <c r="O89" s="55"/>
      <c r="U89" s="55" t="e">
        <f>#REF!/Q89</f>
        <v>#REF!</v>
      </c>
    </row>
    <row r="90" spans="2:21" x14ac:dyDescent="0.35">
      <c r="B90" s="54" t="s">
        <v>58</v>
      </c>
      <c r="C90" s="54" t="s">
        <v>59</v>
      </c>
      <c r="E90" s="55" t="s">
        <v>60</v>
      </c>
      <c r="F90" s="55"/>
      <c r="N90" s="55" t="s">
        <v>61</v>
      </c>
      <c r="O90" s="55"/>
      <c r="U90" s="55" t="e">
        <f>#REF!/Q90</f>
        <v>#REF!</v>
      </c>
    </row>
    <row r="91" spans="2:21" x14ac:dyDescent="0.35">
      <c r="B91" s="54" t="s">
        <v>58</v>
      </c>
      <c r="C91" s="54" t="s">
        <v>59</v>
      </c>
      <c r="E91" s="55" t="s">
        <v>60</v>
      </c>
      <c r="F91" s="55"/>
      <c r="N91" s="55" t="s">
        <v>61</v>
      </c>
      <c r="O91" s="55"/>
      <c r="U91" s="55" t="e">
        <f>#REF!/Q91</f>
        <v>#REF!</v>
      </c>
    </row>
    <row r="92" spans="2:21" x14ac:dyDescent="0.35">
      <c r="B92" s="54" t="s">
        <v>58</v>
      </c>
      <c r="C92" s="54" t="s">
        <v>59</v>
      </c>
      <c r="E92" s="55" t="s">
        <v>60</v>
      </c>
      <c r="F92" s="55"/>
      <c r="N92" s="55" t="s">
        <v>61</v>
      </c>
      <c r="O92" s="55"/>
      <c r="U92" s="55" t="e">
        <f>#REF!/Q92</f>
        <v>#REF!</v>
      </c>
    </row>
    <row r="93" spans="2:21" x14ac:dyDescent="0.35">
      <c r="B93" s="54" t="s">
        <v>58</v>
      </c>
      <c r="C93" s="54" t="s">
        <v>59</v>
      </c>
      <c r="E93" s="55" t="s">
        <v>60</v>
      </c>
      <c r="F93" s="55"/>
      <c r="N93" s="55" t="s">
        <v>61</v>
      </c>
      <c r="O93" s="55"/>
      <c r="U93" s="55" t="e">
        <f>#REF!/Q93</f>
        <v>#REF!</v>
      </c>
    </row>
    <row r="94" spans="2:21" x14ac:dyDescent="0.35">
      <c r="B94" s="54" t="s">
        <v>58</v>
      </c>
      <c r="C94" s="54" t="s">
        <v>59</v>
      </c>
      <c r="E94" s="55" t="s">
        <v>60</v>
      </c>
      <c r="F94" s="55"/>
      <c r="N94" s="55" t="s">
        <v>61</v>
      </c>
      <c r="O94" s="55"/>
      <c r="U94" s="55" t="e">
        <f>#REF!/Q94</f>
        <v>#REF!</v>
      </c>
    </row>
    <row r="95" spans="2:21" x14ac:dyDescent="0.35">
      <c r="B95" s="54" t="s">
        <v>58</v>
      </c>
      <c r="C95" s="54" t="s">
        <v>59</v>
      </c>
      <c r="E95" s="55" t="s">
        <v>60</v>
      </c>
      <c r="F95" s="55"/>
      <c r="N95" s="55" t="s">
        <v>61</v>
      </c>
      <c r="O95" s="55"/>
      <c r="U95" s="55" t="e">
        <f>#REF!/Q95</f>
        <v>#REF!</v>
      </c>
    </row>
    <row r="96" spans="2:21" x14ac:dyDescent="0.35">
      <c r="B96" s="54" t="s">
        <v>58</v>
      </c>
      <c r="C96" s="54" t="s">
        <v>59</v>
      </c>
      <c r="E96" s="55" t="s">
        <v>60</v>
      </c>
      <c r="F96" s="55"/>
      <c r="N96" s="55" t="s">
        <v>61</v>
      </c>
      <c r="O96" s="55"/>
      <c r="U96" s="55" t="e">
        <f>#REF!/Q96</f>
        <v>#REF!</v>
      </c>
    </row>
    <row r="97" spans="2:21" x14ac:dyDescent="0.35">
      <c r="B97" s="54" t="s">
        <v>58</v>
      </c>
      <c r="C97" s="54" t="s">
        <v>59</v>
      </c>
      <c r="E97" s="55" t="s">
        <v>60</v>
      </c>
      <c r="F97" s="55"/>
      <c r="N97" s="55" t="s">
        <v>61</v>
      </c>
      <c r="O97" s="55"/>
      <c r="U97" s="55" t="e">
        <f>#REF!/Q97</f>
        <v>#REF!</v>
      </c>
    </row>
    <row r="98" spans="2:21" x14ac:dyDescent="0.35">
      <c r="B98" s="54" t="s">
        <v>58</v>
      </c>
      <c r="C98" s="54" t="s">
        <v>59</v>
      </c>
      <c r="E98" s="55" t="s">
        <v>60</v>
      </c>
      <c r="F98" s="55"/>
      <c r="N98" s="55" t="s">
        <v>61</v>
      </c>
      <c r="O98" s="55"/>
      <c r="U98" s="55" t="e">
        <f>#REF!/Q98</f>
        <v>#REF!</v>
      </c>
    </row>
  </sheetData>
  <autoFilter ref="A2:U2" xr:uid="{47618368-6F77-4D69-BA4A-24BAB2AF6D95}"/>
  <mergeCells count="5">
    <mergeCell ref="B1:D1"/>
    <mergeCell ref="L1:P1"/>
    <mergeCell ref="V1:V2"/>
    <mergeCell ref="Q1:U1"/>
    <mergeCell ref="E1:K1"/>
  </mergeCells>
  <conditionalFormatting sqref="E3:E98 E99:F1048576">
    <cfRule type="expression" dxfId="4" priority="5">
      <formula>$E3="En cours de préparation"</formula>
    </cfRule>
  </conditionalFormatting>
  <conditionalFormatting sqref="E3:E98">
    <cfRule type="expression" dxfId="3" priority="1">
      <formula>$E3="Refusé"</formula>
    </cfRule>
    <cfRule type="expression" dxfId="2" priority="2">
      <formula>$E3="Abandonné"</formula>
    </cfRule>
    <cfRule type="expression" dxfId="1" priority="3">
      <formula>$E3="Accepté"</formula>
    </cfRule>
    <cfRule type="expression" dxfId="0" priority="4">
      <formula>$E3="Soumis"</formula>
    </cfRule>
  </conditionalFormatting>
  <dataValidations count="1">
    <dataValidation type="list" allowBlank="1" showInputMessage="1" showErrorMessage="1" sqref="C3:C98" xr:uid="{2F3D5D2B-828B-413D-A828-225DA0804A9C}">
      <formula1>INDIRECT(B3)</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FBB4F231-001C-4030-B400-DBB6F25608F3}">
          <x14:formula1>
            <xm:f>Management!$A$2:$A$39</xm:f>
          </x14:formula1>
          <xm:sqref>B3:B98</xm:sqref>
        </x14:dataValidation>
        <x14:dataValidation type="list" allowBlank="1" showInputMessage="1" showErrorMessage="1" xr:uid="{903C99BE-AC2A-44FF-B41F-BA3EB2C900CF}">
          <x14:formula1>
            <xm:f>Management!$C$2:$C$4</xm:f>
          </x14:formula1>
          <xm:sqref>N3:O98</xm:sqref>
        </x14:dataValidation>
        <x14:dataValidation type="list" allowBlank="1" showInputMessage="1" showErrorMessage="1" xr:uid="{52AD3CF7-A8E3-41FE-A3B3-1A23F9740AB5}">
          <x14:formula1>
            <xm:f>Management!$D$2:$D$7</xm:f>
          </x14:formula1>
          <xm:sqref>E3:E98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AEAFE-0B63-4CD0-B65E-7501C9EA4146}">
  <sheetPr>
    <tabColor theme="5"/>
  </sheetPr>
  <dimension ref="A1:C23"/>
  <sheetViews>
    <sheetView topLeftCell="A13" workbookViewId="0">
      <selection activeCell="A26" sqref="A26"/>
    </sheetView>
  </sheetViews>
  <sheetFormatPr defaultColWidth="24.7265625" defaultRowHeight="14" x14ac:dyDescent="0.35"/>
  <cols>
    <col min="1" max="1" width="24.7265625" style="29"/>
    <col min="2" max="2" width="64.7265625" style="30" customWidth="1"/>
    <col min="3" max="3" width="58.26953125" style="31" customWidth="1"/>
    <col min="4" max="16384" width="24.7265625" style="28"/>
  </cols>
  <sheetData>
    <row r="1" spans="1:3" ht="64.5" customHeight="1" x14ac:dyDescent="0.35">
      <c r="A1" s="67" t="s">
        <v>20</v>
      </c>
      <c r="B1" s="32" t="s">
        <v>62</v>
      </c>
      <c r="C1" s="33" t="s">
        <v>63</v>
      </c>
    </row>
    <row r="2" spans="1:3" ht="64.5" customHeight="1" x14ac:dyDescent="0.35">
      <c r="A2" s="70"/>
      <c r="B2" s="32" t="s">
        <v>64</v>
      </c>
      <c r="C2" s="33" t="s">
        <v>65</v>
      </c>
    </row>
    <row r="3" spans="1:3" ht="39.75" customHeight="1" x14ac:dyDescent="0.35">
      <c r="A3" s="70"/>
      <c r="B3" s="32" t="s">
        <v>66</v>
      </c>
      <c r="C3" s="33" t="s">
        <v>67</v>
      </c>
    </row>
    <row r="4" spans="1:3" ht="39.75" customHeight="1" x14ac:dyDescent="0.35">
      <c r="A4" s="68"/>
      <c r="B4" s="32" t="s">
        <v>68</v>
      </c>
      <c r="C4" s="33" t="s">
        <v>69</v>
      </c>
    </row>
    <row r="5" spans="1:3" ht="39" x14ac:dyDescent="0.35">
      <c r="A5" s="65" t="s">
        <v>21</v>
      </c>
      <c r="B5" s="32" t="s">
        <v>70</v>
      </c>
      <c r="C5" s="33" t="s">
        <v>71</v>
      </c>
    </row>
    <row r="6" spans="1:3" x14ac:dyDescent="0.35">
      <c r="A6" s="69"/>
      <c r="B6" s="32" t="s">
        <v>72</v>
      </c>
      <c r="C6" s="33" t="s">
        <v>73</v>
      </c>
    </row>
    <row r="7" spans="1:3" x14ac:dyDescent="0.35">
      <c r="A7" s="69"/>
      <c r="B7" s="32" t="s">
        <v>74</v>
      </c>
      <c r="C7" s="33" t="s">
        <v>75</v>
      </c>
    </row>
    <row r="8" spans="1:3" ht="104" x14ac:dyDescent="0.35">
      <c r="A8" s="66"/>
      <c r="B8" s="32" t="s">
        <v>76</v>
      </c>
      <c r="C8" s="33" t="s">
        <v>77</v>
      </c>
    </row>
    <row r="9" spans="1:3" ht="39" x14ac:dyDescent="0.35">
      <c r="A9" s="67" t="s">
        <v>78</v>
      </c>
      <c r="B9" s="32" t="s">
        <v>79</v>
      </c>
      <c r="C9" s="33" t="s">
        <v>80</v>
      </c>
    </row>
    <row r="10" spans="1:3" ht="52" x14ac:dyDescent="0.35">
      <c r="A10" s="68"/>
      <c r="B10" s="32" t="s">
        <v>81</v>
      </c>
      <c r="C10" s="33" t="s">
        <v>82</v>
      </c>
    </row>
    <row r="11" spans="1:3" ht="30.75" customHeight="1" x14ac:dyDescent="0.35">
      <c r="A11" s="65" t="s">
        <v>83</v>
      </c>
      <c r="B11" s="32" t="s">
        <v>84</v>
      </c>
      <c r="C11" s="33" t="s">
        <v>85</v>
      </c>
    </row>
    <row r="12" spans="1:3" ht="30.75" customHeight="1" x14ac:dyDescent="0.35">
      <c r="A12" s="66"/>
      <c r="B12" s="32" t="s">
        <v>86</v>
      </c>
      <c r="C12" s="33" t="s">
        <v>87</v>
      </c>
    </row>
    <row r="13" spans="1:3" ht="82.5" customHeight="1" x14ac:dyDescent="0.35">
      <c r="A13" s="67" t="s">
        <v>88</v>
      </c>
      <c r="B13" s="32" t="s">
        <v>89</v>
      </c>
      <c r="C13" s="33" t="s">
        <v>90</v>
      </c>
    </row>
    <row r="14" spans="1:3" ht="82.5" customHeight="1" x14ac:dyDescent="0.35">
      <c r="A14" s="68"/>
      <c r="B14" s="32" t="s">
        <v>91</v>
      </c>
      <c r="C14" s="33" t="s">
        <v>92</v>
      </c>
    </row>
    <row r="15" spans="1:3" ht="32.25" customHeight="1" x14ac:dyDescent="0.35">
      <c r="A15" s="65" t="s">
        <v>25</v>
      </c>
      <c r="B15" s="32" t="s">
        <v>93</v>
      </c>
      <c r="C15" s="33" t="s">
        <v>94</v>
      </c>
    </row>
    <row r="16" spans="1:3" ht="39.75" customHeight="1" x14ac:dyDescent="0.35">
      <c r="A16" s="66"/>
      <c r="B16" s="32" t="s">
        <v>95</v>
      </c>
      <c r="C16" s="33" t="s">
        <v>96</v>
      </c>
    </row>
    <row r="17" spans="1:3" ht="43.5" customHeight="1" x14ac:dyDescent="0.35">
      <c r="A17" s="67" t="s">
        <v>27</v>
      </c>
      <c r="B17" s="32" t="s">
        <v>97</v>
      </c>
      <c r="C17" s="33" t="s">
        <v>98</v>
      </c>
    </row>
    <row r="18" spans="1:3" ht="58.5" customHeight="1" x14ac:dyDescent="0.35">
      <c r="A18" s="68"/>
      <c r="B18" s="32" t="s">
        <v>99</v>
      </c>
      <c r="C18" s="33" t="s">
        <v>100</v>
      </c>
    </row>
    <row r="19" spans="1:3" ht="26" x14ac:dyDescent="0.35">
      <c r="A19" s="65" t="s">
        <v>28</v>
      </c>
      <c r="B19" s="32" t="s">
        <v>101</v>
      </c>
      <c r="C19" s="33" t="s">
        <v>102</v>
      </c>
    </row>
    <row r="20" spans="1:3" ht="61.5" customHeight="1" x14ac:dyDescent="0.35">
      <c r="A20" s="69"/>
      <c r="B20" s="32" t="s">
        <v>103</v>
      </c>
      <c r="C20" s="33" t="s">
        <v>104</v>
      </c>
    </row>
    <row r="21" spans="1:3" ht="26" x14ac:dyDescent="0.35">
      <c r="A21" s="66"/>
      <c r="B21" s="32" t="s">
        <v>105</v>
      </c>
      <c r="C21" s="33" t="s">
        <v>106</v>
      </c>
    </row>
    <row r="22" spans="1:3" ht="24" customHeight="1" x14ac:dyDescent="0.35">
      <c r="A22" s="44" t="s">
        <v>23</v>
      </c>
      <c r="B22" s="32" t="s">
        <v>107</v>
      </c>
      <c r="C22" s="33" t="s">
        <v>108</v>
      </c>
    </row>
    <row r="23" spans="1:3" ht="39" x14ac:dyDescent="0.35">
      <c r="A23" s="71" t="s">
        <v>165</v>
      </c>
      <c r="B23" s="32" t="s">
        <v>109</v>
      </c>
      <c r="C23" s="33" t="s">
        <v>110</v>
      </c>
    </row>
  </sheetData>
  <mergeCells count="8">
    <mergeCell ref="A15:A16"/>
    <mergeCell ref="A17:A18"/>
    <mergeCell ref="A19:A21"/>
    <mergeCell ref="A1:A4"/>
    <mergeCell ref="A5:A8"/>
    <mergeCell ref="A9:A10"/>
    <mergeCell ref="A11:A12"/>
    <mergeCell ref="A13:A14"/>
  </mergeCells>
  <hyperlinks>
    <hyperlink ref="C3" r:id="rId1" xr:uid="{8FC0B07B-4C1F-461E-8300-7DC407A8552C}"/>
    <hyperlink ref="C1" r:id="rId2" xr:uid="{212B02D8-839D-418C-BC96-A9DD69149520}"/>
    <hyperlink ref="C2" r:id="rId3" xr:uid="{7C0F6A73-DFFF-4F89-BB6F-77CEE4727BAC}"/>
    <hyperlink ref="C5" r:id="rId4" xr:uid="{2146AE9B-D9D1-4B2A-B5BA-7FA2055AA52C}"/>
    <hyperlink ref="C7" r:id="rId5" xr:uid="{D885C3B5-7C16-49C3-BBE1-4563ABCF8D31}"/>
    <hyperlink ref="C9" r:id="rId6" xr:uid="{1901D43C-59EA-400D-9C11-C2222520B1B4}"/>
    <hyperlink ref="C11" r:id="rId7" xr:uid="{136A45EB-9637-4067-A21F-C0E4FAB364A1}"/>
    <hyperlink ref="C13" r:id="rId8" xr:uid="{9B370FE4-F5B6-4A40-BC2A-FBF00BEA68B6}"/>
    <hyperlink ref="C15" r:id="rId9" xr:uid="{D0C2E42E-A94E-4A92-A0B0-E6D43115BDD2}"/>
    <hyperlink ref="C17" r:id="rId10" xr:uid="{F7428BFE-F6A1-4F38-84E7-98E5B35FCBAA}"/>
    <hyperlink ref="C19" r:id="rId11" xr:uid="{B0A0C958-6352-49AE-A9D1-A845B05FD08B}"/>
    <hyperlink ref="C6" r:id="rId12" xr:uid="{DEC159A9-A392-431C-ADF7-1AC21CA311F0}"/>
    <hyperlink ref="C4" r:id="rId13" xr:uid="{31E1B5A4-B086-4D2D-9B3C-CB53499F98CF}"/>
    <hyperlink ref="C8" r:id="rId14" xr:uid="{8EDDE06C-6C07-40C9-8CDC-40F7AEE14757}"/>
    <hyperlink ref="C10" r:id="rId15" location=":~:text=Le%20M%C3%A9canisme%20pour%20l%27interconnexion,les%20infrastructures%20au%20niveau%20europ%C3%A9en." xr:uid="{80216732-E72D-448E-8357-FD7D7D3614F7}"/>
    <hyperlink ref="C12" r:id="rId16" xr:uid="{27E242E9-48F8-4E5B-ADC7-E719FB8B734A}"/>
    <hyperlink ref="C14" r:id="rId17" display="mathilde.begrand@agence-erasmus.fr  : " xr:uid="{CD930DE9-8755-4299-B6E9-3B19FB0DF7B9}"/>
    <hyperlink ref="C16" r:id="rId18" xr:uid="{44A05C8A-C7A5-4052-B93D-427557F447B4}"/>
    <hyperlink ref="C21" r:id="rId19" xr:uid="{E2640028-D575-47FC-A8F8-36CBEE91714F}"/>
    <hyperlink ref="C20" r:id="rId20" xr:uid="{11B420AA-2196-4C67-A762-7B004FDAF9CE}"/>
    <hyperlink ref="C23" r:id="rId21" xr:uid="{1FC6B54F-6FF1-448B-B920-91E59D1E4706}"/>
    <hyperlink ref="C22" r:id="rId22" xr:uid="{11AA6035-8CEA-436F-B7E9-A8A2EB13DA53}"/>
  </hyperlinks>
  <pageMargins left="0.7" right="0.7" top="0.75" bottom="0.75" header="0.3" footer="0.3"/>
  <drawing r:id="rId2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DF0F7-5715-40C7-A306-5274C6E06D75}">
  <sheetPr>
    <tabColor theme="8" tint="-0.249977111117893"/>
  </sheetPr>
  <dimension ref="A1:D42"/>
  <sheetViews>
    <sheetView workbookViewId="0">
      <selection activeCell="D11" sqref="D11"/>
    </sheetView>
  </sheetViews>
  <sheetFormatPr defaultColWidth="9.1796875" defaultRowHeight="14" x14ac:dyDescent="0.35"/>
  <cols>
    <col min="1" max="1" width="35.54296875" style="16" customWidth="1"/>
    <col min="2" max="2" width="62.54296875" style="16" customWidth="1"/>
    <col min="3" max="3" width="19.54296875" style="16" customWidth="1"/>
    <col min="4" max="4" width="25.81640625" style="16" customWidth="1"/>
    <col min="5" max="16384" width="9.1796875" style="2"/>
  </cols>
  <sheetData>
    <row r="1" spans="1:4" s="3" customFormat="1" ht="13" x14ac:dyDescent="0.35">
      <c r="A1" s="9" t="s">
        <v>111</v>
      </c>
      <c r="B1" s="9" t="s">
        <v>112</v>
      </c>
      <c r="C1" s="10" t="s">
        <v>50</v>
      </c>
      <c r="D1" s="9" t="s">
        <v>113</v>
      </c>
    </row>
    <row r="2" spans="1:4" s="17" customFormat="1" ht="13" x14ac:dyDescent="0.35">
      <c r="A2" s="42" t="s">
        <v>58</v>
      </c>
      <c r="B2" s="18" t="s">
        <v>59</v>
      </c>
      <c r="C2" s="19" t="s">
        <v>61</v>
      </c>
      <c r="D2" s="18" t="s">
        <v>60</v>
      </c>
    </row>
    <row r="3" spans="1:4" s="4" customFormat="1" ht="13" x14ac:dyDescent="0.35">
      <c r="A3" s="38" t="s">
        <v>114</v>
      </c>
      <c r="B3" s="11" t="s">
        <v>115</v>
      </c>
      <c r="C3" s="12"/>
      <c r="D3" s="12" t="s">
        <v>116</v>
      </c>
    </row>
    <row r="4" spans="1:4" s="4" customFormat="1" ht="26" x14ac:dyDescent="0.35">
      <c r="A4" s="38" t="s">
        <v>114</v>
      </c>
      <c r="B4" s="11" t="s">
        <v>117</v>
      </c>
      <c r="C4" s="12"/>
      <c r="D4" s="12" t="s">
        <v>118</v>
      </c>
    </row>
    <row r="5" spans="1:4" s="4" customFormat="1" ht="13" x14ac:dyDescent="0.35">
      <c r="A5" s="38" t="s">
        <v>114</v>
      </c>
      <c r="B5" s="11" t="s">
        <v>119</v>
      </c>
      <c r="C5" s="12"/>
      <c r="D5" s="12" t="s">
        <v>120</v>
      </c>
    </row>
    <row r="6" spans="1:4" s="4" customFormat="1" ht="13" x14ac:dyDescent="0.35">
      <c r="A6" s="38" t="s">
        <v>121</v>
      </c>
      <c r="B6" s="11" t="s">
        <v>122</v>
      </c>
      <c r="C6" s="12"/>
      <c r="D6" s="12" t="s">
        <v>123</v>
      </c>
    </row>
    <row r="7" spans="1:4" s="4" customFormat="1" ht="13" x14ac:dyDescent="0.35">
      <c r="A7" s="38" t="s">
        <v>121</v>
      </c>
      <c r="B7" s="11" t="s">
        <v>124</v>
      </c>
      <c r="C7" s="12"/>
      <c r="D7" s="12" t="s">
        <v>125</v>
      </c>
    </row>
    <row r="8" spans="1:4" s="4" customFormat="1" ht="13" x14ac:dyDescent="0.35">
      <c r="A8" s="38" t="s">
        <v>121</v>
      </c>
      <c r="B8" s="11" t="s">
        <v>126</v>
      </c>
      <c r="C8" s="12"/>
      <c r="D8" s="12"/>
    </row>
    <row r="9" spans="1:4" s="4" customFormat="1" ht="13" x14ac:dyDescent="0.35">
      <c r="A9" s="38" t="s">
        <v>121</v>
      </c>
      <c r="B9" s="11" t="s">
        <v>127</v>
      </c>
      <c r="C9" s="12"/>
      <c r="D9" s="12"/>
    </row>
    <row r="10" spans="1:4" s="4" customFormat="1" ht="13" x14ac:dyDescent="0.35">
      <c r="A10" s="38" t="s">
        <v>128</v>
      </c>
      <c r="B10" s="11" t="s">
        <v>129</v>
      </c>
      <c r="C10" s="12"/>
      <c r="D10" s="12"/>
    </row>
    <row r="11" spans="1:4" s="4" customFormat="1" ht="13" x14ac:dyDescent="0.35">
      <c r="A11" s="38" t="s">
        <v>128</v>
      </c>
      <c r="B11" s="11" t="s">
        <v>130</v>
      </c>
      <c r="C11" s="12"/>
      <c r="D11" s="12"/>
    </row>
    <row r="12" spans="1:4" s="4" customFormat="1" ht="13" x14ac:dyDescent="0.35">
      <c r="A12" s="38" t="s">
        <v>128</v>
      </c>
      <c r="B12" s="11" t="s">
        <v>131</v>
      </c>
      <c r="C12" s="12"/>
      <c r="D12" s="12"/>
    </row>
    <row r="13" spans="1:4" s="4" customFormat="1" ht="13" x14ac:dyDescent="0.35">
      <c r="A13" s="38" t="s">
        <v>132</v>
      </c>
      <c r="B13" s="11" t="s">
        <v>133</v>
      </c>
      <c r="C13" s="12"/>
      <c r="D13" s="12"/>
    </row>
    <row r="14" spans="1:4" s="4" customFormat="1" ht="13" x14ac:dyDescent="0.35">
      <c r="A14" s="38" t="s">
        <v>132</v>
      </c>
      <c r="B14" s="11" t="s">
        <v>134</v>
      </c>
      <c r="C14" s="12"/>
      <c r="D14" s="12"/>
    </row>
    <row r="15" spans="1:4" s="4" customFormat="1" ht="13" x14ac:dyDescent="0.35">
      <c r="A15" s="38" t="s">
        <v>132</v>
      </c>
      <c r="B15" s="11" t="s">
        <v>135</v>
      </c>
      <c r="C15" s="12"/>
      <c r="D15" s="12"/>
    </row>
    <row r="16" spans="1:4" s="4" customFormat="1" ht="26" x14ac:dyDescent="0.35">
      <c r="A16" s="38" t="s">
        <v>136</v>
      </c>
      <c r="B16" s="11" t="s">
        <v>137</v>
      </c>
      <c r="C16" s="12"/>
      <c r="D16" s="12"/>
    </row>
    <row r="17" spans="1:4" s="4" customFormat="1" ht="13" x14ac:dyDescent="0.35">
      <c r="A17" s="38" t="s">
        <v>136</v>
      </c>
      <c r="B17" s="13" t="s">
        <v>138</v>
      </c>
      <c r="C17" s="12"/>
      <c r="D17" s="12"/>
    </row>
    <row r="18" spans="1:4" s="4" customFormat="1" ht="13" x14ac:dyDescent="0.35">
      <c r="A18" s="38" t="s">
        <v>136</v>
      </c>
      <c r="B18" s="13" t="s">
        <v>139</v>
      </c>
      <c r="C18" s="12"/>
      <c r="D18" s="12"/>
    </row>
    <row r="19" spans="1:4" s="4" customFormat="1" ht="13" x14ac:dyDescent="0.35">
      <c r="A19" s="38" t="s">
        <v>140</v>
      </c>
      <c r="B19" s="11" t="s">
        <v>141</v>
      </c>
      <c r="C19" s="12"/>
      <c r="D19" s="12"/>
    </row>
    <row r="20" spans="1:4" s="4" customFormat="1" ht="26" x14ac:dyDescent="0.35">
      <c r="A20" s="38" t="s">
        <v>140</v>
      </c>
      <c r="B20" s="11" t="s">
        <v>142</v>
      </c>
      <c r="C20" s="12"/>
      <c r="D20" s="12"/>
    </row>
    <row r="21" spans="1:4" s="4" customFormat="1" ht="13" x14ac:dyDescent="0.35">
      <c r="A21" s="38" t="s">
        <v>140</v>
      </c>
      <c r="B21" s="11" t="s">
        <v>143</v>
      </c>
      <c r="C21" s="12"/>
      <c r="D21" s="12"/>
    </row>
    <row r="22" spans="1:4" s="4" customFormat="1" ht="26" x14ac:dyDescent="0.35">
      <c r="A22" s="43" t="s">
        <v>144</v>
      </c>
      <c r="B22" s="14" t="s">
        <v>145</v>
      </c>
      <c r="C22" s="12"/>
      <c r="D22" s="12"/>
    </row>
    <row r="23" spans="1:4" s="4" customFormat="1" ht="26" x14ac:dyDescent="0.35">
      <c r="A23" s="43" t="s">
        <v>144</v>
      </c>
      <c r="B23" s="14" t="s">
        <v>146</v>
      </c>
      <c r="C23" s="12"/>
      <c r="D23" s="12"/>
    </row>
    <row r="24" spans="1:4" s="4" customFormat="1" ht="13" x14ac:dyDescent="0.35">
      <c r="A24" s="43" t="s">
        <v>144</v>
      </c>
      <c r="B24" s="14" t="s">
        <v>147</v>
      </c>
      <c r="C24" s="12"/>
      <c r="D24" s="12"/>
    </row>
    <row r="25" spans="1:4" s="4" customFormat="1" ht="26" x14ac:dyDescent="0.35">
      <c r="A25" s="43" t="s">
        <v>144</v>
      </c>
      <c r="B25" s="14" t="s">
        <v>148</v>
      </c>
      <c r="C25" s="12"/>
      <c r="D25" s="12"/>
    </row>
    <row r="26" spans="1:4" s="4" customFormat="1" ht="13" x14ac:dyDescent="0.35">
      <c r="A26" s="43" t="s">
        <v>144</v>
      </c>
      <c r="B26" s="14" t="s">
        <v>149</v>
      </c>
      <c r="C26" s="12"/>
      <c r="D26" s="12"/>
    </row>
    <row r="27" spans="1:4" s="4" customFormat="1" ht="26" x14ac:dyDescent="0.35">
      <c r="A27" s="38" t="s">
        <v>150</v>
      </c>
      <c r="B27" s="14" t="s">
        <v>151</v>
      </c>
      <c r="C27" s="12"/>
      <c r="D27" s="12"/>
    </row>
    <row r="28" spans="1:4" s="4" customFormat="1" ht="26" x14ac:dyDescent="0.35">
      <c r="A28" s="38" t="s">
        <v>150</v>
      </c>
      <c r="B28" s="14" t="s">
        <v>152</v>
      </c>
      <c r="C28" s="12"/>
      <c r="D28" s="12"/>
    </row>
    <row r="29" spans="1:4" s="4" customFormat="1" ht="26" x14ac:dyDescent="0.35">
      <c r="A29" s="38" t="s">
        <v>150</v>
      </c>
      <c r="B29" s="14" t="s">
        <v>153</v>
      </c>
      <c r="C29" s="12"/>
      <c r="D29" s="12"/>
    </row>
    <row r="30" spans="1:4" s="4" customFormat="1" ht="26" x14ac:dyDescent="0.35">
      <c r="A30" s="38" t="s">
        <v>150</v>
      </c>
      <c r="B30" s="14" t="s">
        <v>154</v>
      </c>
      <c r="C30" s="12"/>
      <c r="D30" s="12"/>
    </row>
    <row r="31" spans="1:4" s="4" customFormat="1" ht="13" x14ac:dyDescent="0.35">
      <c r="A31" s="38" t="s">
        <v>150</v>
      </c>
      <c r="B31" s="14" t="s">
        <v>155</v>
      </c>
      <c r="C31" s="12"/>
      <c r="D31" s="12"/>
    </row>
    <row r="32" spans="1:4" s="4" customFormat="1" ht="13" x14ac:dyDescent="0.35">
      <c r="A32" s="38" t="s">
        <v>156</v>
      </c>
      <c r="B32" s="15" t="s">
        <v>157</v>
      </c>
      <c r="C32" s="12"/>
      <c r="D32" s="12"/>
    </row>
    <row r="33" spans="1:4" s="4" customFormat="1" ht="39" x14ac:dyDescent="0.35">
      <c r="A33" s="38" t="s">
        <v>156</v>
      </c>
      <c r="B33" s="14" t="s">
        <v>158</v>
      </c>
      <c r="C33" s="12"/>
      <c r="D33" s="12"/>
    </row>
    <row r="34" spans="1:4" s="4" customFormat="1" ht="13" x14ac:dyDescent="0.35">
      <c r="A34" s="38" t="s">
        <v>156</v>
      </c>
      <c r="B34" s="14" t="s">
        <v>159</v>
      </c>
      <c r="C34" s="12"/>
      <c r="D34" s="12"/>
    </row>
    <row r="35" spans="1:4" s="4" customFormat="1" ht="26" x14ac:dyDescent="0.35">
      <c r="A35" s="38" t="s">
        <v>160</v>
      </c>
      <c r="B35" s="14" t="s">
        <v>161</v>
      </c>
      <c r="C35" s="12"/>
      <c r="D35" s="12"/>
    </row>
    <row r="36" spans="1:4" s="4" customFormat="1" ht="26" x14ac:dyDescent="0.35">
      <c r="A36" s="38" t="s">
        <v>160</v>
      </c>
      <c r="B36" s="14" t="s">
        <v>162</v>
      </c>
      <c r="C36" s="12"/>
      <c r="D36" s="12"/>
    </row>
    <row r="37" spans="1:4" ht="26" x14ac:dyDescent="0.35">
      <c r="A37" s="38" t="s">
        <v>160</v>
      </c>
      <c r="B37" s="14" t="s">
        <v>163</v>
      </c>
    </row>
    <row r="38" spans="1:4" x14ac:dyDescent="0.35">
      <c r="A38" s="38" t="s">
        <v>160</v>
      </c>
      <c r="B38" s="14" t="s">
        <v>164</v>
      </c>
    </row>
    <row r="39" spans="1:4" x14ac:dyDescent="0.35">
      <c r="A39" s="13" t="s">
        <v>30</v>
      </c>
      <c r="B39" s="14" t="s">
        <v>30</v>
      </c>
    </row>
    <row r="40" spans="1:4" x14ac:dyDescent="0.35">
      <c r="A40" s="38"/>
    </row>
    <row r="41" spans="1:4" x14ac:dyDescent="0.35">
      <c r="A41" s="38"/>
    </row>
    <row r="42" spans="1:4" x14ac:dyDescent="0.35">
      <c r="A42" s="38"/>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78A7CB937F504F9E7750ACF8E2EE1F" ma:contentTypeVersion="15" ma:contentTypeDescription="Create a new document." ma:contentTypeScope="" ma:versionID="88de831b0c7808b037733d9fe6b8a90b">
  <xsd:schema xmlns:xsd="http://www.w3.org/2001/XMLSchema" xmlns:xs="http://www.w3.org/2001/XMLSchema" xmlns:p="http://schemas.microsoft.com/office/2006/metadata/properties" xmlns:ns2="3f08d1c7-aeb4-4734-9212-9598b4d9bcce" xmlns:ns3="1c1885a7-94e6-439d-b8d0-c2961679c71b" targetNamespace="http://schemas.microsoft.com/office/2006/metadata/properties" ma:root="true" ma:fieldsID="50eefb04df57b013b00141dcfee0aed4" ns2:_="" ns3:_="">
    <xsd:import namespace="3f08d1c7-aeb4-4734-9212-9598b4d9bcce"/>
    <xsd:import namespace="1c1885a7-94e6-439d-b8d0-c2961679c71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SearchPropertie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08d1c7-aeb4-4734-9212-9598b4d9bc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b2addfa-c26d-4e3b-b240-f6c3bd38282b"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c1885a7-94e6-439d-b8d0-c2961679c71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73d78363-c75f-4ded-b9e8-e7c1aee54cfd}" ma:internalName="TaxCatchAll" ma:showField="CatchAllData" ma:web="1c1885a7-94e6-439d-b8d0-c2961679c71b">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c1885a7-94e6-439d-b8d0-c2961679c71b" xsi:nil="true"/>
    <lcf76f155ced4ddcb4097134ff3c332f xmlns="3f08d1c7-aeb4-4734-9212-9598b4d9bcc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BF82F7F-7EBE-4254-9514-E1483B88FF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f08d1c7-aeb4-4734-9212-9598b4d9bcce"/>
    <ds:schemaRef ds:uri="1c1885a7-94e6-439d-b8d0-c2961679c7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30FFF6F-8783-444F-8982-66BBD5681C6E}">
  <ds:schemaRefs>
    <ds:schemaRef ds:uri="http://schemas.microsoft.com/sharepoint/v3/contenttype/forms"/>
  </ds:schemaRefs>
</ds:datastoreItem>
</file>

<file path=customXml/itemProps3.xml><?xml version="1.0" encoding="utf-8"?>
<ds:datastoreItem xmlns:ds="http://schemas.openxmlformats.org/officeDocument/2006/customXml" ds:itemID="{738CFC8F-80DF-4EC7-896D-5A839DDC23BA}">
  <ds:schemaRefs>
    <ds:schemaRef ds:uri="http://schemas.microsoft.com/office/2006/documentManagement/types"/>
    <ds:schemaRef ds:uri="http://purl.org/dc/elements/1.1/"/>
    <ds:schemaRef ds:uri="http://purl.org/dc/terms/"/>
    <ds:schemaRef ds:uri="http://purl.org/dc/dcmitype/"/>
    <ds:schemaRef ds:uri="http://schemas.openxmlformats.org/package/2006/metadata/core-properties"/>
    <ds:schemaRef ds:uri="http://www.w3.org/XML/1998/namespace"/>
    <ds:schemaRef ds:uri="http://schemas.microsoft.com/office/2006/metadata/properties"/>
    <ds:schemaRef ds:uri="http://schemas.microsoft.com/office/infopath/2007/PartnerControls"/>
    <ds:schemaRef ds:uri="1c1885a7-94e6-439d-b8d0-c2961679c71b"/>
    <ds:schemaRef ds:uri="3f08d1c7-aeb4-4734-9212-9598b4d9bc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12</vt:i4>
      </vt:variant>
    </vt:vector>
  </HeadingPairs>
  <TitlesOfParts>
    <vt:vector size="17" baseType="lpstr">
      <vt:lpstr>Introduction</vt:lpstr>
      <vt:lpstr>Aperçu général</vt:lpstr>
      <vt:lpstr>Projets</vt:lpstr>
      <vt:lpstr>Sources</vt:lpstr>
      <vt:lpstr>Management</vt:lpstr>
      <vt:lpstr>Autres</vt:lpstr>
      <vt:lpstr>Corps_Européen_de_Solidarité</vt:lpstr>
      <vt:lpstr>Erasmus</vt:lpstr>
      <vt:lpstr>Europe_Créative</vt:lpstr>
      <vt:lpstr>FEAMPA</vt:lpstr>
      <vt:lpstr>Horizon_Europe</vt:lpstr>
      <vt:lpstr>Invest_EU</vt:lpstr>
      <vt:lpstr>LIFE</vt:lpstr>
      <vt:lpstr>Marché_Unique</vt:lpstr>
      <vt:lpstr>MIE</vt:lpstr>
      <vt:lpstr>Tableau_de_bord_LIFE____Dashboard__géré_par_l_agence_CINEA__avec_la_possibilité_de_filtrer_par_région__NUTS_2___types_de_bénéficiaires__volets_de_financements__etc.</vt:lpstr>
      <vt:lpstr>UE_pour_la_Santé</vt:lpstr>
    </vt:vector>
  </TitlesOfParts>
  <Manager/>
  <Company>OECD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LAFITTE Charlotte, CFE/RDG (EXT)</dc:creator>
  <cp:keywords/>
  <dc:description/>
  <cp:lastModifiedBy>VINCENT Margaux, CFE/RDG</cp:lastModifiedBy>
  <cp:revision/>
  <dcterms:created xsi:type="dcterms:W3CDTF">2025-02-07T11:12:48Z</dcterms:created>
  <dcterms:modified xsi:type="dcterms:W3CDTF">2025-09-10T09:37:50Z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6047198-b488-45d0-a177-3effe9f755df_Enabled">
    <vt:lpwstr>true</vt:lpwstr>
  </property>
  <property fmtid="{D5CDD505-2E9C-101B-9397-08002B2CF9AE}" pid="3" name="MSIP_Label_f6047198-b488-45d0-a177-3effe9f755df_SetDate">
    <vt:lpwstr>2025-02-11T21:05:51Z</vt:lpwstr>
  </property>
  <property fmtid="{D5CDD505-2E9C-101B-9397-08002B2CF9AE}" pid="4" name="MSIP_Label_f6047198-b488-45d0-a177-3effe9f755df_Method">
    <vt:lpwstr>Privileged</vt:lpwstr>
  </property>
  <property fmtid="{D5CDD505-2E9C-101B-9397-08002B2CF9AE}" pid="5" name="MSIP_Label_f6047198-b488-45d0-a177-3effe9f755df_Name">
    <vt:lpwstr>Unofficial</vt:lpwstr>
  </property>
  <property fmtid="{D5CDD505-2E9C-101B-9397-08002B2CF9AE}" pid="6" name="MSIP_Label_f6047198-b488-45d0-a177-3effe9f755df_SiteId">
    <vt:lpwstr>ac41c7d4-1f61-460d-b0f4-fc925a2b471c</vt:lpwstr>
  </property>
  <property fmtid="{D5CDD505-2E9C-101B-9397-08002B2CF9AE}" pid="7" name="MSIP_Label_f6047198-b488-45d0-a177-3effe9f755df_ActionId">
    <vt:lpwstr>7496f389-b0b0-407e-9213-e9966a55870c</vt:lpwstr>
  </property>
  <property fmtid="{D5CDD505-2E9C-101B-9397-08002B2CF9AE}" pid="8" name="MSIP_Label_f6047198-b488-45d0-a177-3effe9f755df_ContentBits">
    <vt:lpwstr>2</vt:lpwstr>
  </property>
  <property fmtid="{D5CDD505-2E9C-101B-9397-08002B2CF9AE}" pid="9" name="ContentTypeId">
    <vt:lpwstr>0x0101009D78A7CB937F504F9E7750ACF8E2EE1F</vt:lpwstr>
  </property>
  <property fmtid="{D5CDD505-2E9C-101B-9397-08002B2CF9AE}" pid="10" name="MediaServiceImageTags">
    <vt:lpwstr/>
  </property>
</Properties>
</file>